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DieseArbeitsmappe" defaultThemeVersion="124226"/>
  <mc:AlternateContent xmlns:mc="http://schemas.openxmlformats.org/markup-compatibility/2006">
    <mc:Choice Requires="x15">
      <x15ac:absPath xmlns:x15ac="http://schemas.microsoft.com/office/spreadsheetml/2010/11/ac" url="https://fhd-my.sharepoint.com/personal/alexandra_meincke_hs-duesseldorf_de/Documents/Desktop/"/>
    </mc:Choice>
  </mc:AlternateContent>
  <xr:revisionPtr revIDLastSave="0" documentId="8_{71A8FE01-9B65-4738-BF35-2C731AB66DE9}" xr6:coauthVersionLast="47" xr6:coauthVersionMax="47" xr10:uidLastSave="{00000000-0000-0000-0000-000000000000}"/>
  <bookViews>
    <workbookView xWindow="-108" yWindow="-108" windowWidth="23256" windowHeight="13896" tabRatio="749" activeTab="2" xr2:uid="{00000000-000D-0000-FFFF-FFFF00000000}"/>
  </bookViews>
  <sheets>
    <sheet name="Info" sheetId="54" r:id="rId1"/>
    <sheet name="Info (EN)" sheetId="64" r:id="rId2"/>
    <sheet name="Bachelor HEAT" sheetId="60" r:id="rId3"/>
    <sheet name="Notenberechnung" sheetId="52" r:id="rId4"/>
    <sheet name="Grade calculation" sheetId="63" r:id="rId5"/>
  </sheets>
  <definedNames>
    <definedName name="FFH">#REF!</definedName>
    <definedName name="ggfhgh">#REF!</definedName>
    <definedName name="Print_Area" localSheetId="2">'Bachelor HEAT'!$B$12:$O$73</definedName>
    <definedName name="Z_D89BA2DF_BDD8_4D38_AFE7_D744A162830E_.wvu.PrintArea_2" localSheetId="2">#REF!</definedName>
    <definedName name="Z_D89BA2DF_BDD8_4D38_AFE7_D744A162830E_.wvu.PrintArea_2" localSheetId="4">#REF!</definedName>
    <definedName name="Z_D89BA2DF_BDD8_4D38_AFE7_D744A162830E_.wvu.PrintArea_2" localSheetId="3">#REF!</definedName>
    <definedName name="Z_D89BA2DF_BDD8_4D38_AFE7_D744A162830E_.wvu.PrintArea_2">#REF!</definedName>
    <definedName name="Z_D89BA2DF_BDD8_4D38_AFE7_D744A162830E_.wvu.PrintArea_3" localSheetId="2">'Bachelor HEAT'!$B$12:$O$64</definedName>
    <definedName name="Z_D89BA2DF_BDD8_4D38_AFE7_D744A162830E_.wvu.PrintArea_3" localSheetId="4">#REF!</definedName>
    <definedName name="Z_D89BA2DF_BDD8_4D38_AFE7_D744A162830E_.wvu.PrintArea_3" localSheetId="3">#REF!</definedName>
    <definedName name="Z_D89BA2DF_BDD8_4D38_AFE7_D744A162830E_.wvu.PrintArea_3">#REF!</definedName>
    <definedName name="Z_D89BA2DF_BDD8_4D38_AFE7_D744A162830E_.wvu.PrintArea_5" localSheetId="2">#REF!</definedName>
    <definedName name="Z_D89BA2DF_BDD8_4D38_AFE7_D744A162830E_.wvu.PrintArea_5" localSheetId="4">#REF!</definedName>
    <definedName name="Z_D89BA2DF_BDD8_4D38_AFE7_D744A162830E_.wvu.PrintArea_5" localSheetId="3">#REF!</definedName>
    <definedName name="Z_D89BA2DF_BDD8_4D38_AFE7_D744A162830E_.wvu.PrintArea_5">#REF!</definedName>
  </definedNames>
  <calcPr calcId="191029"/>
  <customWorkbookViews>
    <customWorkbookView name="adam - Persönliche Ansicht" guid="{D89BA2DF-BDD8-4D38-AFE7-D744A162830E}" mergeInterval="0" personalView="1" maximized="1" windowWidth="1020" windowHeight="57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64" l="1"/>
  <c r="A9" i="64"/>
  <c r="F9" i="64"/>
  <c r="H10" i="63"/>
  <c r="I10" i="63" s="1"/>
  <c r="H9" i="63"/>
  <c r="AK16" i="60" l="1"/>
  <c r="AK21" i="60"/>
  <c r="AK23" i="60"/>
  <c r="AK24" i="60"/>
  <c r="AK27" i="60"/>
  <c r="AK32" i="60"/>
  <c r="AK34" i="60"/>
  <c r="AK39" i="60"/>
  <c r="AK41" i="60"/>
  <c r="AK42" i="60"/>
  <c r="AK47" i="60"/>
  <c r="AK51" i="60"/>
  <c r="AK54" i="60"/>
  <c r="Z22" i="60"/>
  <c r="AC22" i="60" s="1"/>
  <c r="AA30" i="60"/>
  <c r="Z30" i="60"/>
  <c r="AD30" i="60" s="1"/>
  <c r="AI22" i="60"/>
  <c r="AA22" i="60" s="1"/>
  <c r="AA53" i="60"/>
  <c r="Z53" i="60"/>
  <c r="AC53" i="60" s="1"/>
  <c r="AE53" i="60" s="1"/>
  <c r="AK53" i="60" s="1"/>
  <c r="AA52" i="60"/>
  <c r="Z52" i="60"/>
  <c r="AD52" i="60" s="1"/>
  <c r="AA38" i="60"/>
  <c r="Z38" i="60"/>
  <c r="AC38" i="60" s="1"/>
  <c r="AE38" i="60" s="1"/>
  <c r="AK38" i="60" s="1"/>
  <c r="AA46" i="60"/>
  <c r="Z46" i="60"/>
  <c r="AC46" i="60" s="1"/>
  <c r="AE46" i="60" s="1"/>
  <c r="AK46" i="60" s="1"/>
  <c r="AA45" i="60"/>
  <c r="Z45" i="60"/>
  <c r="AC45" i="60" s="1"/>
  <c r="AE45" i="60" s="1"/>
  <c r="AK45" i="60" s="1"/>
  <c r="AA44" i="60"/>
  <c r="Z44" i="60"/>
  <c r="AC44" i="60" s="1"/>
  <c r="AE44" i="60" s="1"/>
  <c r="AK44" i="60" s="1"/>
  <c r="AA43" i="60"/>
  <c r="Z43" i="60"/>
  <c r="AC43" i="60" s="1"/>
  <c r="AE43" i="60" s="1"/>
  <c r="AK43" i="60" s="1"/>
  <c r="AA42" i="60"/>
  <c r="Z42" i="60"/>
  <c r="AC42" i="60" s="1"/>
  <c r="AE42" i="60" s="1"/>
  <c r="AA41" i="60"/>
  <c r="Z41" i="60"/>
  <c r="AC41" i="60" s="1"/>
  <c r="AE41" i="60" s="1"/>
  <c r="AA40" i="60"/>
  <c r="Z40" i="60"/>
  <c r="AB40" i="60" s="1"/>
  <c r="AA37" i="60"/>
  <c r="Z37" i="60"/>
  <c r="AC37" i="60" s="1"/>
  <c r="AE37" i="60" s="1"/>
  <c r="AK37" i="60" s="1"/>
  <c r="AA36" i="60"/>
  <c r="Z36" i="60"/>
  <c r="AB36" i="60" s="1"/>
  <c r="AA35" i="60"/>
  <c r="Z35" i="60"/>
  <c r="AC35" i="60" s="1"/>
  <c r="AE35" i="60" s="1"/>
  <c r="AK35" i="60" s="1"/>
  <c r="AA34" i="60"/>
  <c r="Z34" i="60"/>
  <c r="AC34" i="60" s="1"/>
  <c r="AE34" i="60" s="1"/>
  <c r="AB22" i="60" l="1"/>
  <c r="AD53" i="60"/>
  <c r="AD40" i="60"/>
  <c r="AC40" i="60"/>
  <c r="AE40" i="60" s="1"/>
  <c r="AK40" i="60" s="1"/>
  <c r="AD37" i="60"/>
  <c r="AC36" i="60"/>
  <c r="AE36" i="60" s="1"/>
  <c r="AK36" i="60" s="1"/>
  <c r="AB30" i="60"/>
  <c r="AC30" i="60"/>
  <c r="AE30" i="60" s="1"/>
  <c r="AK30" i="60" s="1"/>
  <c r="AB52" i="60"/>
  <c r="AC52" i="60"/>
  <c r="AE52" i="60" s="1"/>
  <c r="AB53" i="60"/>
  <c r="AB38" i="60"/>
  <c r="AD38" i="60"/>
  <c r="AD46" i="60"/>
  <c r="AB46" i="60"/>
  <c r="AD44" i="60"/>
  <c r="AB45" i="60"/>
  <c r="AB44" i="60"/>
  <c r="AD45" i="60"/>
  <c r="AD42" i="60"/>
  <c r="AB42" i="60"/>
  <c r="AD43" i="60"/>
  <c r="AB43" i="60"/>
  <c r="AD41" i="60"/>
  <c r="AB41" i="60"/>
  <c r="AD36" i="60"/>
  <c r="AB37" i="60"/>
  <c r="AB35" i="60"/>
  <c r="AD34" i="60"/>
  <c r="AB34" i="60"/>
  <c r="AD35" i="60"/>
  <c r="AK52" i="60" l="1"/>
  <c r="P57" i="60" l="1"/>
  <c r="Q57" i="60"/>
  <c r="J57" i="60"/>
  <c r="K57" i="60"/>
  <c r="L57" i="60"/>
  <c r="M57" i="60"/>
  <c r="N57" i="60"/>
  <c r="O57" i="60"/>
  <c r="I57" i="60"/>
  <c r="Z28" i="60"/>
  <c r="AA28" i="60"/>
  <c r="AA25" i="60"/>
  <c r="Z25" i="60"/>
  <c r="AD25" i="60" s="1"/>
  <c r="AI20" i="60"/>
  <c r="AA20" i="60" s="1"/>
  <c r="AI15" i="60"/>
  <c r="AA15" i="60" s="1"/>
  <c r="Z20" i="60"/>
  <c r="AC20" i="60" s="1"/>
  <c r="AA19" i="60"/>
  <c r="Z19" i="60"/>
  <c r="AC19" i="60" s="1"/>
  <c r="A76" i="60"/>
  <c r="AA56" i="60"/>
  <c r="Z56" i="60"/>
  <c r="AC56" i="60" s="1"/>
  <c r="AE56" i="60" s="1"/>
  <c r="AK56" i="60" s="1"/>
  <c r="AA55" i="60"/>
  <c r="Z55" i="60"/>
  <c r="AA50" i="60"/>
  <c r="Z50" i="60"/>
  <c r="AD50" i="60" s="1"/>
  <c r="AA49" i="60"/>
  <c r="Z49" i="60"/>
  <c r="AA48" i="60"/>
  <c r="Z48" i="60"/>
  <c r="AA33" i="60"/>
  <c r="Z33" i="60"/>
  <c r="AC33" i="60" s="1"/>
  <c r="AE33" i="60" s="1"/>
  <c r="AK33" i="60" s="1"/>
  <c r="AE32" i="60"/>
  <c r="AD32" i="60"/>
  <c r="AI31" i="60"/>
  <c r="AA31" i="60" s="1"/>
  <c r="Z31" i="60"/>
  <c r="AD31" i="60" s="1"/>
  <c r="AA29" i="60"/>
  <c r="Z29" i="60"/>
  <c r="AA26" i="60"/>
  <c r="Z26" i="60"/>
  <c r="AD26" i="60" s="1"/>
  <c r="AD22" i="60"/>
  <c r="AA18" i="60"/>
  <c r="Z18" i="60"/>
  <c r="AD18" i="60" s="1"/>
  <c r="AA17" i="60"/>
  <c r="Z17" i="60"/>
  <c r="AD17" i="60" s="1"/>
  <c r="AD16" i="60"/>
  <c r="Z15" i="60"/>
  <c r="AA14" i="60"/>
  <c r="Z14" i="60"/>
  <c r="AA13" i="60"/>
  <c r="Z13" i="60"/>
  <c r="U2" i="60"/>
  <c r="AB55" i="60" l="1"/>
  <c r="AD56" i="60"/>
  <c r="AB15" i="60"/>
  <c r="AB28" i="60"/>
  <c r="AD55" i="60"/>
  <c r="AC49" i="60"/>
  <c r="AE49" i="60" s="1"/>
  <c r="AK49" i="60" s="1"/>
  <c r="AD49" i="60"/>
  <c r="AC48" i="60"/>
  <c r="AE48" i="60" s="1"/>
  <c r="AK48" i="60" s="1"/>
  <c r="AD48" i="60"/>
  <c r="AD33" i="60"/>
  <c r="I58" i="60"/>
  <c r="AD28" i="60"/>
  <c r="AC28" i="60"/>
  <c r="AE28" i="60" s="1"/>
  <c r="AK28" i="60" s="1"/>
  <c r="AC25" i="60"/>
  <c r="AE25" i="60" s="1"/>
  <c r="AK25" i="60" s="1"/>
  <c r="AB25" i="60"/>
  <c r="AB19" i="60"/>
  <c r="AB20" i="60"/>
  <c r="AE19" i="60"/>
  <c r="AK19" i="60" s="1"/>
  <c r="AC55" i="60"/>
  <c r="AE55" i="60" s="1"/>
  <c r="AK55" i="60" s="1"/>
  <c r="AD19" i="60"/>
  <c r="AE20" i="60"/>
  <c r="AK20" i="60" s="1"/>
  <c r="AC18" i="60"/>
  <c r="AE18" i="60" s="1"/>
  <c r="AK18" i="60" s="1"/>
  <c r="AD20" i="60"/>
  <c r="AB18" i="60"/>
  <c r="AC15" i="60"/>
  <c r="AE15" i="60" s="1"/>
  <c r="AD15" i="60"/>
  <c r="AD13" i="60"/>
  <c r="AC13" i="60"/>
  <c r="AD29" i="60"/>
  <c r="AC29" i="60"/>
  <c r="AE29" i="60" s="1"/>
  <c r="AK29" i="60" s="1"/>
  <c r="AB13" i="60"/>
  <c r="AB29" i="60"/>
  <c r="AB33" i="60"/>
  <c r="AD14" i="60"/>
  <c r="AC14" i="60"/>
  <c r="AE14" i="60" s="1"/>
  <c r="AK14" i="60" s="1"/>
  <c r="AB31" i="60"/>
  <c r="AC50" i="60"/>
  <c r="AE50" i="60" s="1"/>
  <c r="AK50" i="60" s="1"/>
  <c r="AB50" i="60"/>
  <c r="AB14" i="60"/>
  <c r="AB17" i="60"/>
  <c r="AC31" i="60"/>
  <c r="AE31" i="60" s="1"/>
  <c r="AK31" i="60" s="1"/>
  <c r="AC17" i="60"/>
  <c r="AE17" i="60" s="1"/>
  <c r="AK17" i="60" s="1"/>
  <c r="AB49" i="60"/>
  <c r="AB26" i="60"/>
  <c r="AB48" i="60"/>
  <c r="AB56" i="60"/>
  <c r="AC26" i="60"/>
  <c r="AE26" i="60" s="1"/>
  <c r="AK26" i="60" s="1"/>
  <c r="AE22" i="60"/>
  <c r="AK22" i="60" s="1"/>
  <c r="AK15" i="60" l="1"/>
  <c r="AC61" i="60"/>
  <c r="AE13" i="60"/>
  <c r="AK13" i="60" s="1"/>
  <c r="F9" i="54"/>
  <c r="H7" i="52"/>
  <c r="AE6" i="60" l="1"/>
  <c r="U6" i="60" s="1"/>
  <c r="AE5" i="60"/>
  <c r="U5" i="60" s="1"/>
  <c r="AA57" i="60"/>
  <c r="AB57" i="60" s="1"/>
  <c r="AE58" i="60"/>
  <c r="H8" i="52"/>
  <c r="I8" i="52" s="1"/>
  <c r="AG53" i="60" l="1"/>
  <c r="AH53" i="60" s="1"/>
  <c r="AG20" i="60"/>
  <c r="AH20" i="60" s="1"/>
  <c r="AG22" i="60"/>
  <c r="AH22" i="60" s="1"/>
  <c r="AG49" i="60"/>
  <c r="AH49" i="60" s="1"/>
  <c r="AG56" i="60"/>
  <c r="AH56" i="60" s="1"/>
  <c r="AG43" i="60"/>
  <c r="AH43" i="60" s="1"/>
  <c r="AG45" i="60"/>
  <c r="AH45" i="60" s="1"/>
  <c r="AG55" i="60"/>
  <c r="AH55" i="60" s="1"/>
  <c r="AG41" i="60"/>
  <c r="AH41" i="60" s="1"/>
  <c r="AG50" i="60"/>
  <c r="AH50" i="60" s="1"/>
  <c r="AG52" i="60"/>
  <c r="AH52" i="60" s="1"/>
  <c r="AG46" i="60"/>
  <c r="AH46" i="60" s="1"/>
  <c r="AG48" i="60"/>
  <c r="AH48" i="60" s="1"/>
  <c r="AG42" i="60"/>
  <c r="AH42" i="60" s="1"/>
  <c r="AG44" i="60"/>
  <c r="AH44" i="60" s="1"/>
  <c r="AG38" i="60"/>
  <c r="AH38" i="60" s="1"/>
  <c r="AG40" i="60"/>
  <c r="AH40" i="60" s="1"/>
  <c r="AG36" i="60"/>
  <c r="AH36" i="60" s="1"/>
  <c r="AG37" i="60"/>
  <c r="AH37" i="60" s="1"/>
  <c r="AG34" i="60"/>
  <c r="AH34" i="60" s="1"/>
  <c r="AG35" i="60"/>
  <c r="AH35" i="60" s="1"/>
  <c r="AG31" i="60"/>
  <c r="AH31" i="60" s="1"/>
  <c r="AG33" i="60"/>
  <c r="AH33" i="60" s="1"/>
  <c r="AG29" i="60"/>
  <c r="AH29" i="60" s="1"/>
  <c r="AG30" i="60"/>
  <c r="AH30" i="60" s="1"/>
  <c r="AG26" i="60"/>
  <c r="AH26" i="60" s="1"/>
  <c r="AG28" i="60"/>
  <c r="AH28" i="60" s="1"/>
  <c r="AG25" i="60"/>
  <c r="AH25" i="60" s="1"/>
  <c r="AG19" i="60"/>
  <c r="AH19" i="60" s="1"/>
  <c r="AG17" i="60"/>
  <c r="AH17" i="60" s="1"/>
  <c r="AG18" i="60"/>
  <c r="AH18" i="60" s="1"/>
  <c r="AG14" i="60"/>
  <c r="AH14" i="60" s="1"/>
  <c r="AG15" i="60"/>
  <c r="AH15" i="60" s="1"/>
  <c r="AG13" i="60"/>
  <c r="AH13" i="60" s="1"/>
  <c r="AH58" i="60" l="1"/>
  <c r="AB59"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5" authorId="0" shapeId="0" xr:uid="{00000000-0006-0000-0900-000001000000}">
      <text>
        <r>
          <rPr>
            <b/>
            <sz val="9"/>
            <color indexed="81"/>
            <rFont val="Tahoma"/>
            <family val="2"/>
          </rPr>
          <t>Gemäß PO 2021 immer maximal 100 Prozentpunkte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Matthias Neef</author>
  </authors>
  <commentList>
    <comment ref="G6" authorId="0" shapeId="0" xr:uid="{11FB0B3B-4812-4596-9B92-5661332C6CAD}">
      <text>
        <r>
          <rPr>
            <b/>
            <sz val="9"/>
            <color indexed="81"/>
            <rFont val="Tahoma"/>
            <family val="2"/>
          </rPr>
          <t>According to the Examination Regulations 2021 the maximum is always 100 percentage points</t>
        </r>
      </text>
    </comment>
  </commentList>
</comments>
</file>

<file path=xl/sharedStrings.xml><?xml version="1.0" encoding="utf-8"?>
<sst xmlns="http://schemas.openxmlformats.org/spreadsheetml/2006/main" count="221" uniqueCount="209">
  <si>
    <t>Module</t>
  </si>
  <si>
    <t>V</t>
  </si>
  <si>
    <t>Ü</t>
  </si>
  <si>
    <t>P</t>
  </si>
  <si>
    <t>S</t>
  </si>
  <si>
    <t>SWS</t>
  </si>
  <si>
    <t>CP</t>
  </si>
  <si>
    <t>Anzahl 
Prüfungen</t>
  </si>
  <si>
    <t xml:space="preserve">   Wahlfach I</t>
  </si>
  <si>
    <t xml:space="preserve">   Wahlfach II</t>
  </si>
  <si>
    <t xml:space="preserve">   Wahlfach III</t>
  </si>
  <si>
    <t>Summe Credits</t>
  </si>
  <si>
    <t>Summe Credits gesamt</t>
  </si>
  <si>
    <t>Code</t>
  </si>
  <si>
    <t>Semester</t>
  </si>
  <si>
    <t>1 (SO)</t>
  </si>
  <si>
    <t xml:space="preserve">Gewichtung </t>
  </si>
  <si>
    <t>Versuch
(Prozentpunkte)</t>
  </si>
  <si>
    <t>BE/NB</t>
  </si>
  <si>
    <t>Prozent</t>
  </si>
  <si>
    <t>Note</t>
  </si>
  <si>
    <t>erreichte 
ECTS</t>
  </si>
  <si>
    <t>eine Leistung, die wegen erheblicher Mängel den Anforderungen nicht mehr genügt</t>
  </si>
  <si>
    <t>nicht
ausreichend</t>
  </si>
  <si>
    <t>eine Leistung, die trotz ihrer Mängel noch den Anforderungen genügt</t>
  </si>
  <si>
    <t>ausreichend</t>
  </si>
  <si>
    <t>eine Leistung, die den durchschnittlichen Anforderungen entspricht</t>
  </si>
  <si>
    <t>befriedigend</t>
  </si>
  <si>
    <t>eine Leistung, die über den durchschnittlichen Anforderungen liegt</t>
  </si>
  <si>
    <t>gut</t>
  </si>
  <si>
    <t xml:space="preserve">eine hervorragende Leistung, die erheblich über den durchschnittlichen Anforderungen liegt </t>
  </si>
  <si>
    <t>sehr gut</t>
  </si>
  <si>
    <t>Definition</t>
  </si>
  <si>
    <t>Note
in Worten</t>
  </si>
  <si>
    <t>Erreichte
Bewertungs-
Punkte in %</t>
  </si>
  <si>
    <t>in Noten umgerechnet, welche kaufmännisch auf eine Nachkommastelle gerundet werden. Es ergeben sich die folgenden Notenstufen:</t>
  </si>
  <si>
    <t>Entspricht Note</t>
  </si>
  <si>
    <t>Umrechnung in Bewertung in %</t>
  </si>
  <si>
    <t>maximal erreichbare Prozentpunkte</t>
  </si>
  <si>
    <t>erreichte Prozentpunkte</t>
  </si>
  <si>
    <t>Prozentpunktbewertungen der einzelnen Prüfungsleistungen, der Module, der Bachelor- bzw. Master-Thesis, des Kolloquiums und der Gesamtbewertung der Bachelor- bzw. Master-Prüfung werden auf Basis der Formel</t>
  </si>
  <si>
    <t>DE/EN</t>
  </si>
  <si>
    <t xml:space="preserve">Sprache </t>
  </si>
  <si>
    <t>Wahlfächer</t>
  </si>
  <si>
    <t>Endnote</t>
  </si>
  <si>
    <t>Vorläufige 
ø Note</t>
  </si>
  <si>
    <t xml:space="preserve">bisher erreichte ECTS   </t>
  </si>
  <si>
    <t>Name</t>
  </si>
  <si>
    <t>aus der aktuellen Prüfungsordnung</t>
  </si>
  <si>
    <t>Matrikelnummer</t>
  </si>
  <si>
    <t>Kürzel/
Tabellenblatt</t>
  </si>
  <si>
    <t>Abschluss</t>
  </si>
  <si>
    <t>Kompletter Name</t>
  </si>
  <si>
    <t>Bachelor</t>
  </si>
  <si>
    <t>Ihre persönliche Eingabe</t>
  </si>
  <si>
    <t>Alle Angaben ohne Gewähr</t>
  </si>
  <si>
    <t>Verbindlich sind die Verlaufspläne in der gültigen Prüfungsordnung und die Punkteberechnung im OSSC.</t>
  </si>
  <si>
    <t>Detaillierte Fächerbeschreibung siehe zugehöriges Modulhandbuch</t>
  </si>
  <si>
    <t>Wichtige Links zur Webseite</t>
  </si>
  <si>
    <t>Internetseite des Fachbereiches</t>
  </si>
  <si>
    <t>Dies ist die Hauptseite des Fachbereiches Maschinenbau und Verfahrenstechnik</t>
  </si>
  <si>
    <t>Fachschaft (Fachschaftsrat)</t>
  </si>
  <si>
    <t>Studentische Vertretung des Fachbereich Maschinenbau und Verfahrenstechnik</t>
  </si>
  <si>
    <t>Studienbüro</t>
  </si>
  <si>
    <t>Öffnungszeiten, Zuständigkeiten, …</t>
  </si>
  <si>
    <t>Formulare</t>
  </si>
  <si>
    <t>Formulare zur Meldung von Prüfungsunfähigkeit (Krankmeldung), Anmeldung der Abschlussarbeit, …</t>
  </si>
  <si>
    <t>Fachstudienberatung</t>
  </si>
  <si>
    <t>Sprechstunde der Fachstudienberatung zu allen Ihren Fragen zum Studienverlauf, Selbstorganisation, ..</t>
  </si>
  <si>
    <t>Semesterzeiten</t>
  </si>
  <si>
    <t>Vorlesungszeiten, Prüfungszeiten…</t>
  </si>
  <si>
    <t>Stundenpläne</t>
  </si>
  <si>
    <t>Die Stundenpläne des aktuellen Semesters auf einen Blick</t>
  </si>
  <si>
    <t>Wahlmodule</t>
  </si>
  <si>
    <t>Eine Auflistung der angebotenen Wahlmodule und weitere Informationen hierzu</t>
  </si>
  <si>
    <t>Weitere Informationen</t>
  </si>
  <si>
    <t>Prüfungspläne, Leistungsanerkennung, …</t>
  </si>
  <si>
    <t>Moodle</t>
  </si>
  <si>
    <t>Vorlesungsunterlagen, veraltete Klausuren, …</t>
  </si>
  <si>
    <t>Legende Prüfungsform:</t>
  </si>
  <si>
    <t>Legende Sprachen:</t>
  </si>
  <si>
    <t>K = schriftliche Klausur</t>
  </si>
  <si>
    <t>M = mündliche Prüfung</t>
  </si>
  <si>
    <t>DE=Fach wird in deutsch gelehrt</t>
  </si>
  <si>
    <t>EN=Fach wird in Englisch gelehrt</t>
  </si>
  <si>
    <t>DE/EN=Sprache noch nicht festgelegt</t>
  </si>
  <si>
    <t xml:space="preserve">   Abschlussarbeit (Bachelor Thesis)*</t>
  </si>
  <si>
    <t xml:space="preserve">   Kolloquium**</t>
  </si>
  <si>
    <t>** Zulassung zum Kolloquium nur nach vorläufiger Bewertung der Abschlussarbeit mit mindestens 50 Prozentpunkten und erfolgreichem Abschluss aller weiteren Prüfungen</t>
  </si>
  <si>
    <t>Zulassungsvoraussetzungen zu Prüfungen</t>
  </si>
  <si>
    <t>Bewertungseintragung und Zulassung</t>
  </si>
  <si>
    <t>Notiz</t>
  </si>
  <si>
    <t xml:space="preserve">Fußnoten: </t>
  </si>
  <si>
    <t xml:space="preserve">Informationen und Anmeldeformular (Thesis/Kolloqium) </t>
  </si>
  <si>
    <t>Autorin:</t>
  </si>
  <si>
    <t xml:space="preserve">Eingabe zuletzt geändert: </t>
  </si>
  <si>
    <t>Vorname, Name</t>
  </si>
  <si>
    <t>SO = sonstige Bewertung / besondere Prüfungsform</t>
  </si>
  <si>
    <t>from the examination regulations as last amended</t>
  </si>
  <si>
    <t>Student ID number</t>
  </si>
  <si>
    <t>Last updated:</t>
  </si>
  <si>
    <t>Abbreviation /
Tab</t>
  </si>
  <si>
    <t>Degree</t>
  </si>
  <si>
    <t>Full name of the programme</t>
  </si>
  <si>
    <t>Important web links</t>
  </si>
  <si>
    <t>The content in this document is solely for information purposes and subject to change without notice.</t>
  </si>
  <si>
    <t>Please refer to the Syllabus and Examination Plans in the relevant examination regulation as last amended and your calculated points in the OSSC for legally binding information.</t>
  </si>
  <si>
    <t>For detailed module descriptions, please refer to the relevant module manual.</t>
  </si>
  <si>
    <t>Editor:</t>
  </si>
  <si>
    <t>Your own entries</t>
  </si>
  <si>
    <t>Faculty Student Committee</t>
  </si>
  <si>
    <t>Student representation of the Faculty of Mechanical and Process Engineering</t>
  </si>
  <si>
    <t>Office hours, responsibilities etc.</t>
  </si>
  <si>
    <t>Form to withdraw from an examination (sick note), application for admission to the thesis etc.</t>
  </si>
  <si>
    <t>Forms</t>
  </si>
  <si>
    <t>Ask questions regarding the syllabus and the course of study recorded, self-organisation etc.</t>
  </si>
  <si>
    <t>Semester Dates</t>
  </si>
  <si>
    <t>Teaching weeks, examination period etc.</t>
  </si>
  <si>
    <t>Examination plans, recognition of study achievements etc.</t>
  </si>
  <si>
    <t>Course materials, former examinations etc.</t>
  </si>
  <si>
    <t>Online Student Support Centre (registration for the examination, overview of grades etc.)</t>
  </si>
  <si>
    <t>A listing of the elective courses offered and further information about them</t>
  </si>
  <si>
    <t>This is the main page of the Faculty of Mechanical and Process Engineering</t>
  </si>
  <si>
    <t>Website of the Faculty</t>
  </si>
  <si>
    <t>Timetables of the current semester</t>
  </si>
  <si>
    <t>Timetables</t>
  </si>
  <si>
    <t>Faculty Advisory and Counselling Service</t>
  </si>
  <si>
    <t>Student Affairs Office</t>
  </si>
  <si>
    <t>Further Information</t>
  </si>
  <si>
    <t>Grade</t>
  </si>
  <si>
    <t>The percentage points for the individual examination achievements, the modules, the bachelor’s or master’s thesis, the colloquium and the total sum of points in the bachelor’s or master’s examination are converted into grades on the basis of the following formula, which is rounded to the first decimal place in accordance with standard commercial practice:</t>
  </si>
  <si>
    <t>Percentage points attained</t>
  </si>
  <si>
    <t>Maximum percentage points</t>
  </si>
  <si>
    <t>Conversion into percentage (%)</t>
  </si>
  <si>
    <t>Corresponding grade</t>
  </si>
  <si>
    <t xml:space="preserve"> The result is the following scale of grades:</t>
  </si>
  <si>
    <t>Points
attained
%</t>
  </si>
  <si>
    <t>Grade
in words</t>
  </si>
  <si>
    <t>Very good</t>
  </si>
  <si>
    <t>An outstanding achievement which far surpasses average requirements</t>
  </si>
  <si>
    <t>Good</t>
  </si>
  <si>
    <t>An achievement which surpasses average 
requirements</t>
  </si>
  <si>
    <t>Satisfactory</t>
  </si>
  <si>
    <t>An achievement which equates to average 
requirements</t>
  </si>
  <si>
    <t>Sufficient</t>
  </si>
  <si>
    <t>An achievement which despite its deficiencies still satisfies the requirements</t>
  </si>
  <si>
    <t>Insufficient</t>
  </si>
  <si>
    <t>An achievement which due to considerable deficiencies does not satisfy the requirements</t>
  </si>
  <si>
    <t>Modulhandbuch</t>
  </si>
  <si>
    <t>Prüfungsordnungen</t>
  </si>
  <si>
    <t>Informationen für Studierende</t>
  </si>
  <si>
    <t>Informationen der HSD zu den Themen Beurlaubung, Stipendium, etc.</t>
  </si>
  <si>
    <t>Beratung an der HSD</t>
  </si>
  <si>
    <t>Beratungsangebote der HSD</t>
  </si>
  <si>
    <t>Online-Studierendenportal (Prüfungsanmeldung, Notenansicht, Studienbescheinigung …)</t>
  </si>
  <si>
    <t>Support &amp; Advice</t>
  </si>
  <si>
    <t>Important contact points at HSD</t>
  </si>
  <si>
    <t>Elective Courses</t>
  </si>
  <si>
    <t>Informations for current students</t>
  </si>
  <si>
    <t>Fachgebiete des Fachbereichs</t>
  </si>
  <si>
    <t>eCampus</t>
  </si>
  <si>
    <t>HEAT</t>
  </si>
  <si>
    <t>Haus-, Energie- und Anlagentechnik</t>
  </si>
  <si>
    <t>Alexandra Meincke</t>
  </si>
  <si>
    <t>Technische Grundlagen</t>
  </si>
  <si>
    <t xml:space="preserve">   Mathematik</t>
  </si>
  <si>
    <t xml:space="preserve">   Thermodynamik</t>
  </si>
  <si>
    <t xml:space="preserve">   Wärmeübertragung</t>
  </si>
  <si>
    <t xml:space="preserve">   Strömungstechnik</t>
  </si>
  <si>
    <t xml:space="preserve">   Elektrotechnik</t>
  </si>
  <si>
    <t xml:space="preserve">   Chemische und mikrobiologische Grundlagen der Wassertechnologie</t>
  </si>
  <si>
    <t xml:space="preserve">   Steuerungs- und Regelungstechnik</t>
  </si>
  <si>
    <t xml:space="preserve">   Bau-/Werkstoffkunde, Baustatik/Tragswerklehre, Fertigungstechniken</t>
  </si>
  <si>
    <t xml:space="preserve">   Konstruktion und integrale Planung</t>
  </si>
  <si>
    <t xml:space="preserve">   Betriebliche IT</t>
  </si>
  <si>
    <t>Projektarbeit</t>
  </si>
  <si>
    <t>Thesis</t>
  </si>
  <si>
    <t xml:space="preserve">   Sanitärtechnik I</t>
  </si>
  <si>
    <t xml:space="preserve">   Sanitärtechnik II</t>
  </si>
  <si>
    <t xml:space="preserve">   Heizungstechnik I</t>
  </si>
  <si>
    <t xml:space="preserve">   Heizungstechnik II</t>
  </si>
  <si>
    <t xml:space="preserve">   Klima-, Kälte- und Lüftungstechnik I</t>
  </si>
  <si>
    <t xml:space="preserve">   Klima-, Kälte- und Lüftungstechnik II</t>
  </si>
  <si>
    <t xml:space="preserve">   Innenraumhygiene</t>
  </si>
  <si>
    <t xml:space="preserve">   Energieberatung und Gebäudeenergieausweise I</t>
  </si>
  <si>
    <t xml:space="preserve">   Arbeits-, Gesundheits- und Umweltschutz</t>
  </si>
  <si>
    <t xml:space="preserve">   Gebäudeleittechnik</t>
  </si>
  <si>
    <t xml:space="preserve">   Rechtliche Rahmenbedingungen</t>
  </si>
  <si>
    <t xml:space="preserve">   Betriebswirtschaft für den Mittelstand</t>
  </si>
  <si>
    <t xml:space="preserve">   Betriebsorganisation</t>
  </si>
  <si>
    <t xml:space="preserve">   Auftragsabwicklung</t>
  </si>
  <si>
    <t xml:space="preserve">   Controlling und Rechnungswesen</t>
  </si>
  <si>
    <t xml:space="preserve">   Unternehmensführung und -recht</t>
  </si>
  <si>
    <t xml:space="preserve">   Planspiel - Businessplanerstellung</t>
  </si>
  <si>
    <t xml:space="preserve">   Projektorientiertes Vorgehen und Arbeitstechniken</t>
  </si>
  <si>
    <t xml:space="preserve">   Integriertes Projekt zur TGA</t>
  </si>
  <si>
    <t xml:space="preserve"> * Zulassung zur Abschlussarbeit nur nach Bestehen aller Veranstaltungen bis einschl. 8. Fachsemesters</t>
  </si>
  <si>
    <t>Zulassung zur Abschlussarbeit: Nach Bestehen aller Veranstaltungen bis einschl. 8. Fachsemesters</t>
  </si>
  <si>
    <t>Excel-Version vom 20. August 2025</t>
  </si>
  <si>
    <t>Version: 2025_HEAT_V0.9</t>
  </si>
  <si>
    <t>Excel version of 20 August 2025</t>
  </si>
  <si>
    <t>Syllabus and Examination Plan 'HEAT' (Examination Regulations 2025)</t>
  </si>
  <si>
    <t>Studienverlaufsplan "HEAT" (PO 2025)</t>
  </si>
  <si>
    <t>Technical Building Services and Energy System Engineering</t>
  </si>
  <si>
    <t>SHK Technik</t>
  </si>
  <si>
    <t>BWL | Recht</t>
  </si>
  <si>
    <t>(Bachelor of Engineering)</t>
  </si>
  <si>
    <t>(abhängig vom Bestehen der Module des 1., 2. und 3. Sem.)</t>
  </si>
  <si>
    <t>Zulassung ab dem 4. Semester: 20 ECTS in Fächern der Semester 1 bis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</si>
</sst>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00"/>
  </numFmts>
  <fonts count="43">
    <font>
      <sz val="10"/>
      <name val="Arial"/>
    </font>
    <font>
      <sz val="8"/>
      <name val="Arial"/>
      <family val="2"/>
    </font>
    <font>
      <sz val="10"/>
      <name val="Arial"/>
      <family val="2"/>
    </font>
    <font>
      <sz val="11"/>
      <name val="Arial"/>
      <family val="2"/>
    </font>
    <font>
      <sz val="11"/>
      <color rgb="FF000000"/>
      <name val="Calibri"/>
      <family val="2"/>
    </font>
    <font>
      <sz val="9"/>
      <color theme="3" tint="0.39997558519241921"/>
      <name val="Arial"/>
      <family val="2"/>
    </font>
    <font>
      <b/>
      <sz val="11"/>
      <color rgb="FF3F3F3F"/>
      <name val="Calibri"/>
      <family val="2"/>
      <scheme val="minor"/>
    </font>
    <font>
      <b/>
      <sz val="12"/>
      <name val="Arial"/>
      <family val="2"/>
    </font>
    <font>
      <b/>
      <sz val="10"/>
      <name val="Arial"/>
      <family val="2"/>
    </font>
    <font>
      <u/>
      <sz val="10"/>
      <color theme="10"/>
      <name val="Arial"/>
      <family val="2"/>
    </font>
    <font>
      <sz val="10"/>
      <color rgb="FF000000"/>
      <name val="Arial"/>
      <family val="2"/>
    </font>
    <font>
      <sz val="9"/>
      <color rgb="FF000000"/>
      <name val="Arial"/>
      <family val="2"/>
    </font>
    <font>
      <b/>
      <sz val="10"/>
      <color rgb="FF0070C0"/>
      <name val="Arial"/>
      <family val="2"/>
    </font>
    <font>
      <sz val="10"/>
      <color rgb="FF626262"/>
      <name val="Arial"/>
      <family val="2"/>
    </font>
    <font>
      <b/>
      <sz val="9"/>
      <color indexed="81"/>
      <name val="Tahoma"/>
      <family val="2"/>
    </font>
    <font>
      <b/>
      <sz val="9"/>
      <name val="Arial"/>
      <family val="2"/>
    </font>
    <font>
      <sz val="9"/>
      <name val="Arial"/>
      <family val="2"/>
    </font>
    <font>
      <b/>
      <sz val="9"/>
      <color rgb="FFFF0000"/>
      <name val="Arial"/>
      <family val="2"/>
    </font>
    <font>
      <sz val="9"/>
      <color rgb="FFFF0000"/>
      <name val="Arial"/>
      <family val="2"/>
    </font>
    <font>
      <sz val="9"/>
      <color theme="0"/>
      <name val="Arial"/>
      <family val="2"/>
    </font>
    <font>
      <sz val="12"/>
      <name val="Arial"/>
      <family val="2"/>
    </font>
    <font>
      <b/>
      <sz val="14"/>
      <name val="Arial"/>
      <family val="2"/>
    </font>
    <font>
      <b/>
      <sz val="16"/>
      <name val="Arial"/>
      <family val="2"/>
    </font>
    <font>
      <sz val="14"/>
      <name val="Arial"/>
      <family val="2"/>
    </font>
    <font>
      <b/>
      <sz val="20"/>
      <name val="Arial"/>
      <family val="2"/>
    </font>
    <font>
      <sz val="10"/>
      <color theme="1"/>
      <name val="Arial"/>
      <family val="2"/>
    </font>
    <font>
      <sz val="10"/>
      <color theme="0"/>
      <name val="Arial"/>
      <family val="2"/>
    </font>
    <font>
      <b/>
      <sz val="14"/>
      <color indexed="8"/>
      <name val="Arial1"/>
    </font>
    <font>
      <sz val="10"/>
      <color indexed="10"/>
      <name val="Arial"/>
      <family val="2"/>
    </font>
    <font>
      <b/>
      <sz val="10"/>
      <color indexed="10"/>
      <name val="Arial"/>
      <family val="2"/>
    </font>
    <font>
      <sz val="10"/>
      <color rgb="FF0070C0"/>
      <name val="Arial"/>
      <family val="2"/>
    </font>
    <font>
      <u/>
      <sz val="10"/>
      <color indexed="12"/>
      <name val="Arial"/>
      <family val="2"/>
    </font>
    <font>
      <b/>
      <u/>
      <sz val="10"/>
      <name val="Arial"/>
      <family val="2"/>
    </font>
    <font>
      <u/>
      <sz val="9"/>
      <color theme="10"/>
      <name val="Arial"/>
      <family val="2"/>
    </font>
    <font>
      <sz val="14"/>
      <color theme="0"/>
      <name val="Arial"/>
      <family val="2"/>
    </font>
    <font>
      <i/>
      <sz val="8"/>
      <name val="Arial"/>
      <family val="2"/>
    </font>
    <font>
      <sz val="10"/>
      <color rgb="FFFF0000"/>
      <name val="Arial"/>
      <family val="2"/>
    </font>
    <font>
      <sz val="9"/>
      <color theme="0" tint="-0.499984740745262"/>
      <name val="Arial"/>
      <family val="2"/>
    </font>
    <font>
      <sz val="14"/>
      <color rgb="FFFF0000"/>
      <name val="Arial"/>
      <family val="2"/>
    </font>
    <font>
      <sz val="10"/>
      <color indexed="8"/>
      <name val="Arial"/>
      <family val="2"/>
    </font>
    <font>
      <sz val="9"/>
      <color rgb="FF0062AC"/>
      <name val="Arial"/>
      <family val="2"/>
    </font>
    <font>
      <b/>
      <sz val="9"/>
      <color rgb="FF0062AC"/>
      <name val="Arial"/>
      <family val="2"/>
    </font>
    <font>
      <sz val="11"/>
      <color indexed="8"/>
      <name val="Calibri"/>
      <family val="2"/>
      <charset val="1"/>
    </font>
  </fonts>
  <fills count="2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2F2F2"/>
      </patternFill>
    </fill>
    <fill>
      <patternFill patternType="solid">
        <fgColor theme="0" tint="-4.9989318521683403E-2"/>
        <bgColor indexed="64"/>
      </patternFill>
    </fill>
    <fill>
      <patternFill patternType="solid">
        <fgColor rgb="FFF2DCDB"/>
        <bgColor indexed="64"/>
      </patternFill>
    </fill>
    <fill>
      <patternFill patternType="solid">
        <fgColor rgb="FFFFFF99"/>
        <bgColor indexed="64"/>
      </patternFill>
    </fill>
    <fill>
      <patternFill patternType="solid">
        <fgColor rgb="FFD8E4BC"/>
        <bgColor indexed="64"/>
      </patternFill>
    </fill>
    <fill>
      <patternFill patternType="solid">
        <fgColor rgb="FFC4D79B"/>
        <bgColor indexed="64"/>
      </patternFill>
    </fill>
    <fill>
      <patternFill patternType="solid">
        <fgColor rgb="FF76933C"/>
        <bgColor indexed="64"/>
      </patternFill>
    </fill>
    <fill>
      <patternFill patternType="solid">
        <fgColor rgb="FFFFFF00"/>
        <bgColor indexed="64"/>
      </patternFill>
    </fill>
    <fill>
      <patternFill patternType="solid">
        <fgColor rgb="FFFFFFFF"/>
        <bgColor indexed="64"/>
      </patternFill>
    </fill>
    <fill>
      <patternFill patternType="solid">
        <fgColor theme="0" tint="-0.24994659260841701"/>
        <bgColor indexed="64"/>
      </patternFill>
    </fill>
    <fill>
      <patternFill patternType="solid">
        <fgColor rgb="FFFFFF4B"/>
        <bgColor indexed="64"/>
      </patternFill>
    </fill>
    <fill>
      <patternFill patternType="solid">
        <fgColor indexed="13"/>
        <bgColor indexed="64"/>
      </patternFill>
    </fill>
    <fill>
      <patternFill patternType="solid">
        <fgColor rgb="FFD8E4BE"/>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rgb="FFF2F2F2"/>
        <bgColor indexed="64"/>
      </patternFill>
    </fill>
    <fill>
      <patternFill patternType="solid">
        <fgColor rgb="FFD9D9D9"/>
        <bgColor indexed="64"/>
      </patternFill>
    </fill>
    <fill>
      <patternFill patternType="solid">
        <fgColor rgb="FFEBF1DE"/>
        <bgColor indexed="64"/>
      </patternFill>
    </fill>
    <fill>
      <patternFill patternType="solid">
        <fgColor indexed="43"/>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thin">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s>
  <cellStyleXfs count="9">
    <xf numFmtId="0" fontId="0" fillId="0" borderId="0"/>
    <xf numFmtId="9" fontId="2" fillId="0" borderId="0" applyFont="0" applyFill="0" applyBorder="0" applyAlignment="0" applyProtection="0"/>
    <xf numFmtId="0" fontId="4" fillId="0" borderId="0" applyNumberFormat="0" applyBorder="0" applyProtection="0"/>
    <xf numFmtId="0" fontId="2" fillId="0" borderId="0"/>
    <xf numFmtId="0" fontId="6" fillId="4" borderId="3" applyNumberFormat="0" applyAlignment="0" applyProtection="0"/>
    <xf numFmtId="0" fontId="9" fillId="0" borderId="0" applyNumberFormat="0" applyFill="0" applyBorder="0" applyAlignment="0" applyProtection="0"/>
    <xf numFmtId="0" fontId="6" fillId="20" borderId="3" applyNumberFormat="0" applyAlignment="0" applyProtection="0"/>
    <xf numFmtId="0" fontId="31" fillId="0" borderId="0" applyNumberFormat="0" applyFill="0" applyBorder="0" applyAlignment="0" applyProtection="0"/>
    <xf numFmtId="0" fontId="42" fillId="0" borderId="0"/>
  </cellStyleXfs>
  <cellXfs count="662">
    <xf numFmtId="0" fontId="0" fillId="0" borderId="0" xfId="0"/>
    <xf numFmtId="0" fontId="2" fillId="0" borderId="0" xfId="3"/>
    <xf numFmtId="0" fontId="2" fillId="2" borderId="0" xfId="3" applyFill="1"/>
    <xf numFmtId="0" fontId="1" fillId="0" borderId="0" xfId="3" applyFont="1" applyAlignment="1">
      <alignment horizontal="center" vertical="center"/>
    </xf>
    <xf numFmtId="0" fontId="1" fillId="2" borderId="0" xfId="3" applyFont="1" applyFill="1" applyAlignment="1">
      <alignment horizontal="center" vertical="center"/>
    </xf>
    <xf numFmtId="0" fontId="2" fillId="2" borderId="0" xfId="3" applyFill="1" applyAlignment="1">
      <alignment horizontal="center"/>
    </xf>
    <xf numFmtId="0" fontId="2" fillId="0" borderId="0" xfId="3" applyAlignment="1">
      <alignment horizontal="center"/>
    </xf>
    <xf numFmtId="0" fontId="2" fillId="2" borderId="0" xfId="3" applyFill="1" applyAlignment="1">
      <alignment horizontal="center" vertical="center"/>
    </xf>
    <xf numFmtId="0" fontId="2" fillId="0" borderId="0" xfId="3" applyAlignment="1">
      <alignment horizontal="center" vertical="center"/>
    </xf>
    <xf numFmtId="164" fontId="11" fillId="6" borderId="20" xfId="3" applyNumberFormat="1" applyFont="1" applyFill="1" applyBorder="1" applyAlignment="1">
      <alignment horizontal="center" vertical="center"/>
    </xf>
    <xf numFmtId="1" fontId="11" fillId="6" borderId="18" xfId="3" applyNumberFormat="1" applyFont="1" applyFill="1" applyBorder="1" applyAlignment="1">
      <alignment horizontal="center" vertical="center"/>
    </xf>
    <xf numFmtId="164" fontId="11" fillId="6" borderId="15" xfId="3" applyNumberFormat="1" applyFont="1" applyFill="1" applyBorder="1" applyAlignment="1">
      <alignment horizontal="center" vertical="center"/>
    </xf>
    <xf numFmtId="1" fontId="11" fillId="6" borderId="14" xfId="3" applyNumberFormat="1" applyFont="1" applyFill="1" applyBorder="1" applyAlignment="1">
      <alignment horizontal="center" vertical="center"/>
    </xf>
    <xf numFmtId="164" fontId="11" fillId="6" borderId="12" xfId="3" applyNumberFormat="1" applyFont="1" applyFill="1" applyBorder="1" applyAlignment="1">
      <alignment horizontal="center" vertical="center"/>
    </xf>
    <xf numFmtId="1" fontId="11" fillId="6" borderId="10" xfId="3" applyNumberFormat="1" applyFont="1" applyFill="1" applyBorder="1" applyAlignment="1">
      <alignment horizontal="center" vertical="center"/>
    </xf>
    <xf numFmtId="164" fontId="11" fillId="7" borderId="15" xfId="3" applyNumberFormat="1" applyFont="1" applyFill="1" applyBorder="1" applyAlignment="1">
      <alignment horizontal="center" vertical="center"/>
    </xf>
    <xf numFmtId="0" fontId="11" fillId="7" borderId="14" xfId="3" applyFont="1" applyFill="1" applyBorder="1" applyAlignment="1">
      <alignment horizontal="center" vertical="center"/>
    </xf>
    <xf numFmtId="164" fontId="11" fillId="8" borderId="20" xfId="3" applyNumberFormat="1" applyFont="1" applyFill="1" applyBorder="1" applyAlignment="1">
      <alignment horizontal="center" vertical="center"/>
    </xf>
    <xf numFmtId="0" fontId="11" fillId="8" borderId="18" xfId="3" applyFont="1" applyFill="1" applyBorder="1" applyAlignment="1">
      <alignment horizontal="center" vertical="center"/>
    </xf>
    <xf numFmtId="164" fontId="11" fillId="8" borderId="15" xfId="3" applyNumberFormat="1" applyFont="1" applyFill="1" applyBorder="1" applyAlignment="1">
      <alignment horizontal="center" vertical="center"/>
    </xf>
    <xf numFmtId="0" fontId="11" fillId="8" borderId="14" xfId="3" applyFont="1" applyFill="1" applyBorder="1" applyAlignment="1">
      <alignment horizontal="center" vertical="center"/>
    </xf>
    <xf numFmtId="164" fontId="11" fillId="9" borderId="20" xfId="3" applyNumberFormat="1" applyFont="1" applyFill="1" applyBorder="1" applyAlignment="1">
      <alignment horizontal="center" vertical="center"/>
    </xf>
    <xf numFmtId="0" fontId="11" fillId="9" borderId="18" xfId="3" applyFont="1" applyFill="1" applyBorder="1" applyAlignment="1">
      <alignment horizontal="center" vertical="center"/>
    </xf>
    <xf numFmtId="164" fontId="11" fillId="9" borderId="15" xfId="3" applyNumberFormat="1" applyFont="1" applyFill="1" applyBorder="1" applyAlignment="1">
      <alignment horizontal="center" vertical="center"/>
    </xf>
    <xf numFmtId="0" fontId="11" fillId="9" borderId="14" xfId="3" applyFont="1" applyFill="1" applyBorder="1" applyAlignment="1">
      <alignment horizontal="center" vertical="center"/>
    </xf>
    <xf numFmtId="164" fontId="11" fillId="9" borderId="12" xfId="3" applyNumberFormat="1" applyFont="1" applyFill="1" applyBorder="1" applyAlignment="1">
      <alignment horizontal="center" vertical="center"/>
    </xf>
    <xf numFmtId="0" fontId="11" fillId="9" borderId="10" xfId="3" applyFont="1" applyFill="1" applyBorder="1" applyAlignment="1">
      <alignment horizontal="center" vertical="center"/>
    </xf>
    <xf numFmtId="164" fontId="11" fillId="10" borderId="20" xfId="3" applyNumberFormat="1" applyFont="1" applyFill="1" applyBorder="1" applyAlignment="1">
      <alignment horizontal="center" vertical="center"/>
    </xf>
    <xf numFmtId="0" fontId="11" fillId="10" borderId="18" xfId="3" applyFont="1" applyFill="1" applyBorder="1" applyAlignment="1">
      <alignment horizontal="center" vertical="center"/>
    </xf>
    <xf numFmtId="164" fontId="11" fillId="10" borderId="15" xfId="3" applyNumberFormat="1" applyFont="1" applyFill="1" applyBorder="1" applyAlignment="1">
      <alignment horizontal="center" vertical="center"/>
    </xf>
    <xf numFmtId="0" fontId="11" fillId="10" borderId="14" xfId="3" applyFont="1" applyFill="1" applyBorder="1" applyAlignment="1">
      <alignment horizontal="center" vertical="center"/>
    </xf>
    <xf numFmtId="0" fontId="2" fillId="3" borderId="24" xfId="3" applyFill="1" applyBorder="1" applyAlignment="1">
      <alignment vertical="center"/>
    </xf>
    <xf numFmtId="0" fontId="2" fillId="3" borderId="19" xfId="3" applyFill="1" applyBorder="1" applyAlignment="1">
      <alignment horizontal="center" vertical="center"/>
    </xf>
    <xf numFmtId="0" fontId="2" fillId="3" borderId="18" xfId="3" applyFill="1" applyBorder="1" applyAlignment="1">
      <alignment vertical="center"/>
    </xf>
    <xf numFmtId="0" fontId="12" fillId="3" borderId="28" xfId="3" applyFont="1" applyFill="1" applyBorder="1" applyAlignment="1">
      <alignment vertical="center"/>
    </xf>
    <xf numFmtId="164" fontId="12" fillId="3" borderId="0" xfId="3" applyNumberFormat="1" applyFont="1" applyFill="1" applyAlignment="1">
      <alignment horizontal="center" vertical="center"/>
    </xf>
    <xf numFmtId="0" fontId="2" fillId="3" borderId="14" xfId="3" applyFill="1" applyBorder="1" applyAlignment="1">
      <alignment horizontal="right" vertical="center"/>
    </xf>
    <xf numFmtId="0" fontId="2" fillId="3" borderId="28" xfId="3" applyFill="1" applyBorder="1" applyAlignment="1">
      <alignment vertical="center"/>
    </xf>
    <xf numFmtId="9" fontId="12" fillId="3" borderId="0" xfId="1" applyFont="1" applyFill="1" applyBorder="1" applyAlignment="1">
      <alignment horizontal="center" vertical="center"/>
    </xf>
    <xf numFmtId="0" fontId="2" fillId="3" borderId="0" xfId="3" applyFill="1" applyAlignment="1">
      <alignment horizontal="center" vertical="center"/>
    </xf>
    <xf numFmtId="0" fontId="2" fillId="2" borderId="0" xfId="3" applyFill="1" applyAlignment="1">
      <alignment horizontal="left" vertical="top" wrapText="1"/>
    </xf>
    <xf numFmtId="0" fontId="13" fillId="3" borderId="0" xfId="3" applyFont="1" applyFill="1" applyAlignment="1">
      <alignment horizontal="center" vertical="center"/>
    </xf>
    <xf numFmtId="0" fontId="13" fillId="3" borderId="14" xfId="3" applyFont="1" applyFill="1" applyBorder="1" applyAlignment="1">
      <alignment horizontal="right" vertical="center"/>
    </xf>
    <xf numFmtId="0" fontId="2" fillId="11" borderId="1" xfId="3" applyFill="1" applyBorder="1" applyAlignment="1">
      <alignment horizontal="center" vertical="center"/>
    </xf>
    <xf numFmtId="0" fontId="2" fillId="3" borderId="27" xfId="3" applyFill="1" applyBorder="1" applyAlignment="1">
      <alignment vertical="center"/>
    </xf>
    <xf numFmtId="0" fontId="2" fillId="3" borderId="11" xfId="3" applyFill="1" applyBorder="1" applyAlignment="1">
      <alignment horizontal="center" vertical="center"/>
    </xf>
    <xf numFmtId="0" fontId="2" fillId="3" borderId="10" xfId="3" applyFill="1" applyBorder="1" applyAlignment="1">
      <alignment vertical="center"/>
    </xf>
    <xf numFmtId="0" fontId="2" fillId="2" borderId="0" xfId="3" applyFill="1" applyAlignment="1">
      <alignment horizontal="left" vertical="center"/>
    </xf>
    <xf numFmtId="0" fontId="1" fillId="2" borderId="0" xfId="3" applyFont="1" applyFill="1" applyAlignment="1">
      <alignment horizontal="left" vertical="center"/>
    </xf>
    <xf numFmtId="0" fontId="2" fillId="0" borderId="0" xfId="3" applyAlignment="1">
      <alignment horizontal="left" vertical="center"/>
    </xf>
    <xf numFmtId="49" fontId="1" fillId="2" borderId="0" xfId="3" applyNumberFormat="1" applyFont="1" applyFill="1" applyAlignment="1">
      <alignment horizontal="center" vertical="center"/>
    </xf>
    <xf numFmtId="0" fontId="3" fillId="2" borderId="0" xfId="3" applyFont="1" applyFill="1" applyAlignment="1">
      <alignment horizontal="center" vertical="center" wrapText="1"/>
    </xf>
    <xf numFmtId="49" fontId="1" fillId="2" borderId="0" xfId="3" applyNumberFormat="1" applyFont="1" applyFill="1" applyAlignment="1">
      <alignment horizontal="center" vertical="center" wrapText="1"/>
    </xf>
    <xf numFmtId="49" fontId="1" fillId="0" borderId="0" xfId="3" applyNumberFormat="1" applyFont="1" applyAlignment="1">
      <alignment horizontal="center" vertical="center" wrapText="1"/>
    </xf>
    <xf numFmtId="49" fontId="1" fillId="2" borderId="0" xfId="3" applyNumberFormat="1" applyFont="1" applyFill="1" applyAlignment="1">
      <alignment horizontal="left" vertical="center"/>
    </xf>
    <xf numFmtId="0" fontId="5" fillId="2" borderId="0" xfId="3" applyFont="1" applyFill="1" applyAlignment="1">
      <alignment horizontal="left" vertical="center"/>
    </xf>
    <xf numFmtId="0" fontId="16" fillId="0" borderId="0" xfId="3" applyFont="1" applyAlignment="1">
      <alignment vertical="center"/>
    </xf>
    <xf numFmtId="0" fontId="16" fillId="2" borderId="0" xfId="3" applyFont="1" applyFill="1" applyAlignment="1">
      <alignment horizontal="center" vertical="center"/>
    </xf>
    <xf numFmtId="0" fontId="16" fillId="2" borderId="0" xfId="3" applyFont="1" applyFill="1" applyAlignment="1">
      <alignment horizontal="left" vertical="center"/>
    </xf>
    <xf numFmtId="49" fontId="16" fillId="2" borderId="0" xfId="3" applyNumberFormat="1" applyFont="1" applyFill="1" applyAlignment="1">
      <alignment horizontal="left" vertical="center"/>
    </xf>
    <xf numFmtId="0" fontId="16" fillId="2" borderId="0" xfId="3" applyFont="1" applyFill="1" applyAlignment="1">
      <alignment horizontal="center" vertical="center" wrapText="1"/>
    </xf>
    <xf numFmtId="49" fontId="16" fillId="2" borderId="0" xfId="3" applyNumberFormat="1" applyFont="1" applyFill="1" applyAlignment="1">
      <alignment horizontal="center" vertical="center"/>
    </xf>
    <xf numFmtId="1" fontId="16" fillId="2" borderId="0" xfId="3" applyNumberFormat="1" applyFont="1" applyFill="1" applyAlignment="1">
      <alignment horizontal="center" vertical="center"/>
    </xf>
    <xf numFmtId="9" fontId="16" fillId="2" borderId="0" xfId="3" applyNumberFormat="1" applyFont="1" applyFill="1" applyAlignment="1">
      <alignment horizontal="center" vertical="center"/>
    </xf>
    <xf numFmtId="0" fontId="16" fillId="2" borderId="0" xfId="3" applyFont="1" applyFill="1" applyAlignment="1">
      <alignment vertical="center"/>
    </xf>
    <xf numFmtId="0" fontId="2" fillId="0" borderId="0" xfId="3" applyAlignment="1">
      <alignment vertical="center"/>
    </xf>
    <xf numFmtId="0" fontId="17" fillId="5" borderId="11" xfId="3" applyFont="1" applyFill="1" applyBorder="1" applyAlignment="1">
      <alignment vertical="center" wrapText="1"/>
    </xf>
    <xf numFmtId="0" fontId="17" fillId="5" borderId="0" xfId="3" applyFont="1" applyFill="1" applyAlignment="1">
      <alignment vertical="center" wrapText="1"/>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2" borderId="27" xfId="0" applyFont="1" applyFill="1" applyBorder="1" applyAlignment="1">
      <alignment vertical="center"/>
    </xf>
    <xf numFmtId="0" fontId="26" fillId="2" borderId="14" xfId="0" applyFont="1" applyFill="1" applyBorder="1" applyAlignment="1">
      <alignment vertical="center"/>
    </xf>
    <xf numFmtId="0" fontId="26" fillId="2" borderId="28" xfId="0" applyFont="1" applyFill="1" applyBorder="1" applyAlignment="1">
      <alignment vertical="center"/>
    </xf>
    <xf numFmtId="0" fontId="26" fillId="2" borderId="18" xfId="0" applyFont="1" applyFill="1" applyBorder="1" applyAlignment="1">
      <alignment vertical="center"/>
    </xf>
    <xf numFmtId="0" fontId="26" fillId="2" borderId="19" xfId="0" applyFont="1" applyFill="1" applyBorder="1" applyAlignment="1">
      <alignment vertical="center"/>
    </xf>
    <xf numFmtId="0" fontId="26" fillId="2" borderId="24" xfId="0" applyFont="1" applyFill="1" applyBorder="1" applyAlignment="1">
      <alignment vertical="center"/>
    </xf>
    <xf numFmtId="0" fontId="2" fillId="13" borderId="10" xfId="3" applyFill="1" applyBorder="1" applyAlignment="1">
      <alignment vertical="center"/>
    </xf>
    <xf numFmtId="0" fontId="2" fillId="13" borderId="11" xfId="3" applyFill="1" applyBorder="1" applyAlignment="1">
      <alignment vertical="center"/>
    </xf>
    <xf numFmtId="0" fontId="2" fillId="13" borderId="27" xfId="3" applyFill="1" applyBorder="1" applyAlignment="1">
      <alignment vertical="center"/>
    </xf>
    <xf numFmtId="0" fontId="27" fillId="13" borderId="14" xfId="3" applyFont="1" applyFill="1" applyBorder="1" applyAlignment="1">
      <alignment vertical="center"/>
    </xf>
    <xf numFmtId="0" fontId="2" fillId="13" borderId="14" xfId="3" applyFill="1" applyBorder="1" applyAlignment="1">
      <alignment vertical="center"/>
    </xf>
    <xf numFmtId="0" fontId="2" fillId="13" borderId="19" xfId="3" applyFill="1" applyBorder="1" applyAlignment="1">
      <alignment vertical="center"/>
    </xf>
    <xf numFmtId="0" fontId="0" fillId="2" borderId="0" xfId="0" applyFill="1" applyAlignment="1">
      <alignment vertical="center"/>
    </xf>
    <xf numFmtId="0" fontId="0" fillId="2" borderId="28" xfId="0" applyFill="1" applyBorder="1" applyAlignment="1">
      <alignment vertical="center"/>
    </xf>
    <xf numFmtId="0" fontId="0" fillId="12" borderId="28"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4" xfId="0" applyFill="1" applyBorder="1" applyAlignment="1">
      <alignment vertical="center"/>
    </xf>
    <xf numFmtId="0" fontId="0" fillId="0" borderId="0" xfId="0" applyAlignment="1">
      <alignment vertical="center"/>
    </xf>
    <xf numFmtId="0" fontId="2" fillId="12" borderId="14" xfId="0" applyFont="1" applyFill="1" applyBorder="1" applyAlignment="1">
      <alignment vertical="center"/>
    </xf>
    <xf numFmtId="0" fontId="2" fillId="11" borderId="44" xfId="0" applyFont="1" applyFill="1" applyBorder="1" applyAlignment="1">
      <alignment vertical="center"/>
    </xf>
    <xf numFmtId="0" fontId="15" fillId="2" borderId="0" xfId="3" applyFont="1" applyFill="1" applyAlignment="1">
      <alignment horizontal="left" vertical="center"/>
    </xf>
    <xf numFmtId="0" fontId="8" fillId="2" borderId="18" xfId="0" applyFont="1" applyFill="1" applyBorder="1" applyAlignment="1">
      <alignment horizontal="center" vertical="center" wrapText="1"/>
    </xf>
    <xf numFmtId="0" fontId="8" fillId="2" borderId="19" xfId="0" applyFont="1" applyFill="1" applyBorder="1" applyAlignment="1">
      <alignment horizontal="center" vertical="center"/>
    </xf>
    <xf numFmtId="14" fontId="2" fillId="13" borderId="19" xfId="3" applyNumberFormat="1" applyFill="1" applyBorder="1" applyAlignment="1">
      <alignment horizontal="right" vertical="center"/>
    </xf>
    <xf numFmtId="0" fontId="25" fillId="5" borderId="28" xfId="0" applyFont="1" applyFill="1" applyBorder="1" applyAlignment="1">
      <alignment horizontal="left" vertical="center"/>
    </xf>
    <xf numFmtId="0" fontId="16" fillId="2" borderId="0" xfId="3" applyFont="1" applyFill="1" applyAlignment="1">
      <alignment horizontal="right" vertical="center"/>
    </xf>
    <xf numFmtId="0" fontId="16" fillId="11" borderId="15" xfId="3" applyFont="1" applyFill="1" applyBorder="1" applyAlignment="1">
      <alignment horizontal="center" vertical="center"/>
    </xf>
    <xf numFmtId="0" fontId="16" fillId="11" borderId="1" xfId="3" applyFont="1" applyFill="1" applyBorder="1" applyAlignment="1">
      <alignment horizontal="center" vertical="center"/>
    </xf>
    <xf numFmtId="9" fontId="16" fillId="5" borderId="9" xfId="3" applyNumberFormat="1" applyFont="1" applyFill="1" applyBorder="1" applyAlignment="1">
      <alignment horizontal="center" vertical="center"/>
    </xf>
    <xf numFmtId="0" fontId="16" fillId="19" borderId="47" xfId="3" applyFont="1" applyFill="1" applyBorder="1" applyAlignment="1">
      <alignment horizontal="right" vertical="center"/>
    </xf>
    <xf numFmtId="0" fontId="16" fillId="11" borderId="44" xfId="3" applyFont="1" applyFill="1" applyBorder="1" applyAlignment="1">
      <alignment horizontal="center" vertical="center"/>
    </xf>
    <xf numFmtId="0" fontId="16" fillId="11" borderId="45" xfId="3" applyFont="1" applyFill="1" applyBorder="1" applyAlignment="1">
      <alignment horizontal="center" vertical="center"/>
    </xf>
    <xf numFmtId="0" fontId="16" fillId="11" borderId="52" xfId="3" applyFont="1" applyFill="1" applyBorder="1" applyAlignment="1">
      <alignment horizontal="center" vertical="center"/>
    </xf>
    <xf numFmtId="0" fontId="16" fillId="11" borderId="53" xfId="3" applyFont="1" applyFill="1" applyBorder="1" applyAlignment="1">
      <alignment horizontal="center" vertical="center"/>
    </xf>
    <xf numFmtId="0" fontId="16" fillId="11" borderId="54" xfId="3" applyFont="1" applyFill="1" applyBorder="1" applyAlignment="1">
      <alignment horizontal="center" vertical="center"/>
    </xf>
    <xf numFmtId="0" fontId="16" fillId="5" borderId="52" xfId="3" applyFont="1" applyFill="1" applyBorder="1" applyAlignment="1">
      <alignment horizontal="center" vertical="center"/>
    </xf>
    <xf numFmtId="0" fontId="16" fillId="5" borderId="53" xfId="3" applyFont="1" applyFill="1" applyBorder="1" applyAlignment="1">
      <alignment horizontal="center" vertical="center"/>
    </xf>
    <xf numFmtId="0" fontId="16" fillId="5" borderId="54" xfId="3" applyFont="1" applyFill="1" applyBorder="1" applyAlignment="1">
      <alignment horizontal="center" vertical="center"/>
    </xf>
    <xf numFmtId="1" fontId="15" fillId="5" borderId="66" xfId="3" applyNumberFormat="1" applyFont="1" applyFill="1" applyBorder="1" applyAlignment="1">
      <alignment horizontal="center" vertical="center" wrapText="1"/>
    </xf>
    <xf numFmtId="0" fontId="16" fillId="11" borderId="12" xfId="3" applyFont="1" applyFill="1" applyBorder="1" applyAlignment="1">
      <alignment horizontal="center" vertical="center"/>
    </xf>
    <xf numFmtId="0" fontId="15" fillId="19" borderId="53" xfId="3" applyFont="1" applyFill="1" applyBorder="1" applyAlignment="1">
      <alignment horizontal="center" vertical="center" wrapText="1"/>
    </xf>
    <xf numFmtId="0" fontId="2" fillId="2" borderId="0" xfId="3" applyFill="1" applyAlignment="1">
      <alignment vertical="center"/>
    </xf>
    <xf numFmtId="0" fontId="35" fillId="2" borderId="0" xfId="3" applyFont="1" applyFill="1" applyAlignment="1">
      <alignment horizontal="left" vertical="center"/>
    </xf>
    <xf numFmtId="0" fontId="19" fillId="2" borderId="0" xfId="3" applyFont="1" applyFill="1" applyAlignment="1">
      <alignment horizontal="center" vertical="center"/>
    </xf>
    <xf numFmtId="0" fontId="15" fillId="2" borderId="0" xfId="3" applyFont="1" applyFill="1" applyAlignment="1">
      <alignment horizontal="right" vertical="center"/>
    </xf>
    <xf numFmtId="0" fontId="16" fillId="2" borderId="0" xfId="3" applyFont="1" applyFill="1" applyAlignment="1">
      <alignment horizontal="left" vertical="center" wrapText="1"/>
    </xf>
    <xf numFmtId="0" fontId="3" fillId="2" borderId="0" xfId="3" applyFont="1" applyFill="1" applyAlignment="1">
      <alignment horizontal="left" vertical="center" wrapText="1"/>
    </xf>
    <xf numFmtId="1" fontId="15" fillId="2" borderId="0" xfId="3" applyNumberFormat="1" applyFont="1" applyFill="1" applyAlignment="1">
      <alignment horizontal="center" vertical="center"/>
    </xf>
    <xf numFmtId="0" fontId="8" fillId="2" borderId="19" xfId="0" applyFont="1" applyFill="1" applyBorder="1" applyAlignment="1">
      <alignment vertical="center"/>
    </xf>
    <xf numFmtId="0" fontId="0" fillId="5" borderId="14" xfId="0" applyFill="1" applyBorder="1" applyAlignment="1">
      <alignment vertical="center"/>
    </xf>
    <xf numFmtId="0" fontId="0" fillId="5" borderId="28" xfId="0" applyFill="1" applyBorder="1" applyAlignment="1">
      <alignment vertical="center"/>
    </xf>
    <xf numFmtId="0" fontId="9" fillId="5" borderId="0" xfId="5" applyFill="1" applyBorder="1" applyAlignment="1" applyProtection="1">
      <alignment vertical="center"/>
    </xf>
    <xf numFmtId="0" fontId="2" fillId="5" borderId="14" xfId="0" applyFont="1" applyFill="1" applyBorder="1" applyAlignment="1">
      <alignment vertical="center"/>
    </xf>
    <xf numFmtId="0" fontId="31" fillId="5" borderId="0" xfId="5" applyFont="1" applyFill="1" applyBorder="1" applyAlignment="1" applyProtection="1">
      <alignment horizontal="left" vertical="center"/>
    </xf>
    <xf numFmtId="0" fontId="32" fillId="5" borderId="14" xfId="0" applyFont="1" applyFill="1" applyBorder="1" applyAlignment="1">
      <alignment vertical="center"/>
    </xf>
    <xf numFmtId="0" fontId="0" fillId="5" borderId="18"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49" fontId="33" fillId="2" borderId="0" xfId="5" applyNumberFormat="1" applyFont="1" applyFill="1" applyAlignment="1">
      <alignment horizontal="left" vertical="center" wrapText="1"/>
    </xf>
    <xf numFmtId="49" fontId="16" fillId="2" borderId="0" xfId="3" applyNumberFormat="1" applyFont="1" applyFill="1" applyAlignment="1">
      <alignment horizontal="center" vertical="center" wrapText="1"/>
    </xf>
    <xf numFmtId="10" fontId="16" fillId="2" borderId="0" xfId="3" applyNumberFormat="1" applyFont="1" applyFill="1" applyAlignment="1">
      <alignment horizontal="center" vertical="center"/>
    </xf>
    <xf numFmtId="0" fontId="18" fillId="2" borderId="0" xfId="3" applyFont="1" applyFill="1" applyAlignment="1">
      <alignment vertical="center"/>
    </xf>
    <xf numFmtId="0" fontId="16" fillId="11" borderId="8" xfId="3" applyFont="1" applyFill="1" applyBorder="1" applyAlignment="1">
      <alignment horizontal="center" vertical="center"/>
    </xf>
    <xf numFmtId="0" fontId="16" fillId="11" borderId="9" xfId="3" applyFont="1" applyFill="1" applyBorder="1" applyAlignment="1">
      <alignment horizontal="center" vertical="center"/>
    </xf>
    <xf numFmtId="0" fontId="16" fillId="11" borderId="61" xfId="3" applyFont="1" applyFill="1" applyBorder="1" applyAlignment="1">
      <alignment horizontal="center" vertical="center"/>
    </xf>
    <xf numFmtId="0" fontId="36" fillId="2" borderId="0" xfId="3" applyFont="1" applyFill="1" applyAlignment="1">
      <alignment horizontal="center" vertical="center"/>
    </xf>
    <xf numFmtId="0" fontId="16" fillId="11" borderId="63" xfId="3" applyFont="1" applyFill="1" applyBorder="1" applyAlignment="1">
      <alignment horizontal="center" vertical="center"/>
    </xf>
    <xf numFmtId="0" fontId="16" fillId="11" borderId="58" xfId="3" applyFont="1" applyFill="1" applyBorder="1" applyAlignment="1">
      <alignment horizontal="center" vertical="center"/>
    </xf>
    <xf numFmtId="9" fontId="16" fillId="5" borderId="8" xfId="3" applyNumberFormat="1" applyFont="1" applyFill="1" applyBorder="1" applyAlignment="1">
      <alignment horizontal="center" vertical="center"/>
    </xf>
    <xf numFmtId="0" fontId="16" fillId="11" borderId="26" xfId="3" applyFont="1" applyFill="1" applyBorder="1" applyAlignment="1">
      <alignment horizontal="center" vertical="center"/>
    </xf>
    <xf numFmtId="0" fontId="15" fillId="2" borderId="0" xfId="3" applyFont="1" applyFill="1" applyAlignment="1">
      <alignment horizontal="center" vertical="center"/>
    </xf>
    <xf numFmtId="0" fontId="16" fillId="7" borderId="8" xfId="3" applyFont="1" applyFill="1" applyBorder="1" applyAlignment="1">
      <alignment horizontal="center" vertical="center"/>
    </xf>
    <xf numFmtId="0" fontId="16" fillId="7" borderId="63" xfId="3" applyFont="1" applyFill="1" applyBorder="1" applyAlignment="1">
      <alignment horizontal="center" vertical="center"/>
    </xf>
    <xf numFmtId="14" fontId="2" fillId="13" borderId="24" xfId="3" applyNumberFormat="1" applyFill="1" applyBorder="1" applyAlignment="1">
      <alignment horizontal="left" vertical="center"/>
    </xf>
    <xf numFmtId="0" fontId="16" fillId="7" borderId="53" xfId="3" applyFont="1" applyFill="1" applyBorder="1" applyAlignment="1">
      <alignment horizontal="center" vertical="center"/>
    </xf>
    <xf numFmtId="0" fontId="23" fillId="2" borderId="0" xfId="3" applyFont="1" applyFill="1" applyAlignment="1">
      <alignment vertical="center"/>
    </xf>
    <xf numFmtId="0" fontId="23" fillId="0" borderId="0" xfId="3" applyFont="1" applyAlignment="1">
      <alignment vertical="center"/>
    </xf>
    <xf numFmtId="0" fontId="33" fillId="2" borderId="0" xfId="5" applyFont="1" applyFill="1" applyAlignment="1">
      <alignment horizontal="left" vertical="center"/>
    </xf>
    <xf numFmtId="0" fontId="19" fillId="2" borderId="0" xfId="3" applyFont="1" applyFill="1" applyAlignment="1">
      <alignment vertical="center"/>
    </xf>
    <xf numFmtId="0" fontId="26" fillId="2" borderId="0" xfId="3" applyFont="1" applyFill="1" applyAlignment="1">
      <alignment vertical="center"/>
    </xf>
    <xf numFmtId="0" fontId="33" fillId="18" borderId="14" xfId="5" applyFont="1" applyFill="1" applyBorder="1" applyAlignment="1">
      <alignment horizontal="left" vertical="center"/>
    </xf>
    <xf numFmtId="0" fontId="26" fillId="2" borderId="0" xfId="3" applyFont="1" applyFill="1" applyAlignment="1">
      <alignment horizontal="left" vertical="center"/>
    </xf>
    <xf numFmtId="0" fontId="16" fillId="7" borderId="52" xfId="3" applyFont="1" applyFill="1" applyBorder="1" applyAlignment="1">
      <alignment horizontal="center" vertical="center"/>
    </xf>
    <xf numFmtId="49" fontId="1" fillId="2" borderId="0" xfId="3" applyNumberFormat="1" applyFont="1" applyFill="1" applyAlignment="1">
      <alignment vertical="center" wrapText="1"/>
    </xf>
    <xf numFmtId="49" fontId="1" fillId="0" borderId="0" xfId="3" applyNumberFormat="1" applyFont="1" applyAlignment="1">
      <alignment vertical="center" wrapText="1"/>
    </xf>
    <xf numFmtId="0" fontId="8" fillId="2" borderId="0" xfId="3" applyFont="1" applyFill="1" applyAlignment="1">
      <alignment horizontal="left" vertical="center"/>
    </xf>
    <xf numFmtId="0" fontId="34" fillId="2" borderId="0" xfId="3" applyFont="1" applyFill="1" applyAlignment="1">
      <alignment vertical="center"/>
    </xf>
    <xf numFmtId="0" fontId="16" fillId="18" borderId="14" xfId="0" applyFont="1" applyFill="1" applyBorder="1" applyAlignment="1">
      <alignment horizontal="left" vertical="center" wrapText="1"/>
    </xf>
    <xf numFmtId="0" fontId="33" fillId="18" borderId="0" xfId="5" applyFont="1" applyFill="1" applyBorder="1" applyAlignment="1">
      <alignment horizontal="left" vertical="center"/>
    </xf>
    <xf numFmtId="0" fontId="9" fillId="18" borderId="14" xfId="5" applyFill="1" applyBorder="1" applyAlignment="1">
      <alignment horizontal="left" vertical="center"/>
    </xf>
    <xf numFmtId="0" fontId="9" fillId="18" borderId="0" xfId="5" applyFill="1" applyBorder="1" applyAlignment="1">
      <alignment horizontal="left" vertical="center"/>
    </xf>
    <xf numFmtId="0" fontId="2" fillId="14" borderId="45" xfId="3" applyFill="1" applyBorder="1" applyAlignment="1">
      <alignment horizontal="left" vertical="center"/>
    </xf>
    <xf numFmtId="0" fontId="2" fillId="15" borderId="45" xfId="3" applyFill="1" applyBorder="1" applyAlignment="1">
      <alignment horizontal="left" vertical="center"/>
    </xf>
    <xf numFmtId="14" fontId="30" fillId="13" borderId="28" xfId="3" applyNumberFormat="1" applyFont="1" applyFill="1" applyBorder="1" applyAlignment="1">
      <alignment horizontal="left" vertical="center"/>
    </xf>
    <xf numFmtId="0" fontId="9" fillId="5" borderId="14" xfId="5" applyFill="1" applyBorder="1" applyAlignment="1" applyProtection="1">
      <alignment horizontal="left" vertical="center"/>
    </xf>
    <xf numFmtId="0" fontId="9" fillId="5" borderId="14" xfId="5" applyFill="1" applyBorder="1" applyAlignment="1">
      <alignment horizontal="left" vertical="center"/>
    </xf>
    <xf numFmtId="0" fontId="16" fillId="11" borderId="56" xfId="3" applyFont="1" applyFill="1" applyBorder="1" applyAlignment="1">
      <alignment horizontal="center" vertical="center"/>
    </xf>
    <xf numFmtId="9" fontId="16" fillId="21" borderId="9" xfId="3" applyNumberFormat="1" applyFont="1" applyFill="1" applyBorder="1" applyAlignment="1">
      <alignment horizontal="center" vertical="center"/>
    </xf>
    <xf numFmtId="9" fontId="16" fillId="21" borderId="8" xfId="3" applyNumberFormat="1" applyFont="1" applyFill="1" applyBorder="1" applyAlignment="1">
      <alignment horizontal="center" vertical="center"/>
    </xf>
    <xf numFmtId="0" fontId="16" fillId="7" borderId="60" xfId="3" applyFont="1" applyFill="1" applyBorder="1" applyAlignment="1">
      <alignment horizontal="center" vertical="center"/>
    </xf>
    <xf numFmtId="0" fontId="16" fillId="7" borderId="25" xfId="3" applyFont="1" applyFill="1" applyBorder="1" applyAlignment="1">
      <alignment horizontal="center" vertical="center"/>
    </xf>
    <xf numFmtId="9" fontId="16" fillId="21" borderId="31" xfId="3" applyNumberFormat="1" applyFont="1" applyFill="1" applyBorder="1" applyAlignment="1">
      <alignment horizontal="center" vertical="center"/>
    </xf>
    <xf numFmtId="9" fontId="16" fillId="20" borderId="8" xfId="3" applyNumberFormat="1" applyFont="1" applyFill="1" applyBorder="1" applyAlignment="1">
      <alignment horizontal="center" vertical="center"/>
    </xf>
    <xf numFmtId="9" fontId="16" fillId="20" borderId="9" xfId="3" applyNumberFormat="1" applyFont="1" applyFill="1" applyBorder="1" applyAlignment="1">
      <alignment horizontal="center" vertical="center"/>
    </xf>
    <xf numFmtId="0" fontId="16" fillId="8" borderId="74" xfId="3" applyFont="1" applyFill="1" applyBorder="1" applyAlignment="1">
      <alignment horizontal="right" vertical="center"/>
    </xf>
    <xf numFmtId="49" fontId="16" fillId="8" borderId="51" xfId="3" applyNumberFormat="1" applyFont="1" applyFill="1" applyBorder="1" applyAlignment="1">
      <alignment horizontal="left" vertical="center" wrapText="1"/>
    </xf>
    <xf numFmtId="0" fontId="16" fillId="8" borderId="34" xfId="3" applyFont="1" applyFill="1" applyBorder="1" applyAlignment="1">
      <alignment horizontal="center" vertical="center"/>
    </xf>
    <xf numFmtId="0" fontId="16" fillId="8" borderId="31" xfId="3" applyFont="1" applyFill="1" applyBorder="1" applyAlignment="1">
      <alignment horizontal="center" vertical="center"/>
    </xf>
    <xf numFmtId="0" fontId="16" fillId="8" borderId="72" xfId="3" applyFont="1" applyFill="1" applyBorder="1" applyAlignment="1">
      <alignment horizontal="right" vertical="center"/>
    </xf>
    <xf numFmtId="0" fontId="16" fillId="8" borderId="8" xfId="3" applyFont="1" applyFill="1" applyBorder="1" applyAlignment="1">
      <alignment horizontal="center" vertical="center"/>
    </xf>
    <xf numFmtId="0" fontId="16" fillId="8" borderId="37" xfId="3" applyFont="1" applyFill="1" applyBorder="1" applyAlignment="1">
      <alignment horizontal="right" vertical="center"/>
    </xf>
    <xf numFmtId="0" fontId="16" fillId="8" borderId="9" xfId="3" applyFont="1" applyFill="1" applyBorder="1" applyAlignment="1">
      <alignment horizontal="center" vertical="center"/>
    </xf>
    <xf numFmtId="0" fontId="16" fillId="22" borderId="72" xfId="3" applyFont="1" applyFill="1" applyBorder="1" applyAlignment="1">
      <alignment horizontal="right" vertical="center"/>
    </xf>
    <xf numFmtId="0" fontId="16" fillId="22" borderId="8" xfId="3" applyFont="1" applyFill="1" applyBorder="1" applyAlignment="1">
      <alignment horizontal="center" vertical="center"/>
    </xf>
    <xf numFmtId="0" fontId="16" fillId="22" borderId="37" xfId="3" applyFont="1" applyFill="1" applyBorder="1" applyAlignment="1">
      <alignment horizontal="right" vertical="center"/>
    </xf>
    <xf numFmtId="0" fontId="16" fillId="8" borderId="44" xfId="3" applyFont="1" applyFill="1" applyBorder="1" applyAlignment="1">
      <alignment horizontal="center" vertical="center"/>
    </xf>
    <xf numFmtId="0" fontId="16" fillId="8" borderId="1" xfId="3" applyFont="1" applyFill="1" applyBorder="1" applyAlignment="1">
      <alignment horizontal="center" vertical="center"/>
    </xf>
    <xf numFmtId="0" fontId="16" fillId="8" borderId="15" xfId="3" applyFont="1" applyFill="1" applyBorder="1" applyAlignment="1">
      <alignment horizontal="center" vertical="center"/>
    </xf>
    <xf numFmtId="0" fontId="16" fillId="8" borderId="5" xfId="3" applyFont="1" applyFill="1" applyBorder="1" applyAlignment="1">
      <alignment horizontal="center" vertical="center"/>
    </xf>
    <xf numFmtId="0" fontId="16" fillId="8" borderId="63" xfId="3" applyFont="1" applyFill="1" applyBorder="1" applyAlignment="1">
      <alignment horizontal="center" vertical="center"/>
    </xf>
    <xf numFmtId="0" fontId="16" fillId="8" borderId="61" xfId="3" applyFont="1" applyFill="1" applyBorder="1" applyAlignment="1">
      <alignment horizontal="center" vertical="center"/>
    </xf>
    <xf numFmtId="0" fontId="16" fillId="22" borderId="44" xfId="3" applyFont="1" applyFill="1" applyBorder="1" applyAlignment="1">
      <alignment horizontal="center" vertical="center"/>
    </xf>
    <xf numFmtId="0" fontId="16" fillId="22" borderId="1" xfId="3" applyFont="1" applyFill="1" applyBorder="1" applyAlignment="1">
      <alignment horizontal="center" vertical="center"/>
    </xf>
    <xf numFmtId="0" fontId="16" fillId="22" borderId="53" xfId="3" applyFont="1" applyFill="1" applyBorder="1" applyAlignment="1">
      <alignment horizontal="center" vertical="center"/>
    </xf>
    <xf numFmtId="0" fontId="16" fillId="22" borderId="65" xfId="3" applyFont="1" applyFill="1" applyBorder="1" applyAlignment="1">
      <alignment horizontal="center" vertical="center"/>
    </xf>
    <xf numFmtId="0" fontId="37" fillId="22" borderId="53" xfId="3" applyFont="1" applyFill="1" applyBorder="1" applyAlignment="1">
      <alignment horizontal="center" vertical="center"/>
    </xf>
    <xf numFmtId="0" fontId="16" fillId="22" borderId="63" xfId="3" applyFont="1" applyFill="1" applyBorder="1" applyAlignment="1">
      <alignment horizontal="center" vertical="center"/>
    </xf>
    <xf numFmtId="0" fontId="16" fillId="21" borderId="26" xfId="3" applyFont="1" applyFill="1" applyBorder="1" applyAlignment="1">
      <alignment horizontal="center" vertical="center"/>
    </xf>
    <xf numFmtId="9" fontId="16" fillId="21" borderId="1" xfId="3" applyNumberFormat="1" applyFont="1" applyFill="1" applyBorder="1" applyAlignment="1">
      <alignment horizontal="center" vertical="center"/>
    </xf>
    <xf numFmtId="9" fontId="16" fillId="21" borderId="15" xfId="3" applyNumberFormat="1" applyFont="1" applyFill="1" applyBorder="1" applyAlignment="1">
      <alignment horizontal="center" vertical="center"/>
    </xf>
    <xf numFmtId="9" fontId="16" fillId="20" borderId="1" xfId="3" applyNumberFormat="1" applyFont="1" applyFill="1" applyBorder="1" applyAlignment="1">
      <alignment horizontal="center" vertical="center"/>
    </xf>
    <xf numFmtId="9" fontId="16" fillId="20" borderId="53" xfId="3" applyNumberFormat="1" applyFont="1" applyFill="1" applyBorder="1" applyAlignment="1">
      <alignment horizontal="center" vertical="center"/>
    </xf>
    <xf numFmtId="0" fontId="16" fillId="20" borderId="60" xfId="3" applyFont="1" applyFill="1" applyBorder="1" applyAlignment="1">
      <alignment horizontal="center" vertical="center"/>
    </xf>
    <xf numFmtId="49" fontId="16" fillId="22" borderId="41" xfId="3" applyNumberFormat="1" applyFont="1" applyFill="1" applyBorder="1" applyAlignment="1">
      <alignment horizontal="left" vertical="center" wrapText="1"/>
    </xf>
    <xf numFmtId="0" fontId="16" fillId="22" borderId="75" xfId="3" applyFont="1" applyFill="1" applyBorder="1" applyAlignment="1">
      <alignment horizontal="right" vertical="center"/>
    </xf>
    <xf numFmtId="0" fontId="16" fillId="22" borderId="76" xfId="3" applyFont="1" applyFill="1" applyBorder="1" applyAlignment="1">
      <alignment horizontal="right" vertical="center"/>
    </xf>
    <xf numFmtId="0" fontId="16" fillId="8" borderId="75" xfId="3" applyFont="1" applyFill="1" applyBorder="1" applyAlignment="1">
      <alignment horizontal="right" vertical="center"/>
    </xf>
    <xf numFmtId="49" fontId="16" fillId="22" borderId="69" xfId="3" applyNumberFormat="1" applyFont="1" applyFill="1" applyBorder="1" applyAlignment="1">
      <alignment horizontal="left" vertical="center" wrapText="1"/>
    </xf>
    <xf numFmtId="49" fontId="16" fillId="8" borderId="46" xfId="3" applyNumberFormat="1" applyFont="1" applyFill="1" applyBorder="1" applyAlignment="1">
      <alignment horizontal="left" vertical="center" wrapText="1"/>
    </xf>
    <xf numFmtId="49" fontId="16" fillId="8" borderId="69" xfId="3" applyNumberFormat="1" applyFont="1" applyFill="1" applyBorder="1" applyAlignment="1">
      <alignment horizontal="left" vertical="center" wrapText="1"/>
    </xf>
    <xf numFmtId="0" fontId="18" fillId="8" borderId="33" xfId="3" applyFont="1" applyFill="1" applyBorder="1" applyAlignment="1">
      <alignment horizontal="center" vertical="center"/>
    </xf>
    <xf numFmtId="0" fontId="18" fillId="22" borderId="2" xfId="3" applyFont="1" applyFill="1" applyBorder="1" applyAlignment="1">
      <alignment horizontal="center" vertical="center"/>
    </xf>
    <xf numFmtId="0" fontId="18" fillId="22" borderId="60" xfId="3" applyFont="1" applyFill="1" applyBorder="1" applyAlignment="1">
      <alignment horizontal="center" vertical="center"/>
    </xf>
    <xf numFmtId="0" fontId="18" fillId="22" borderId="25" xfId="3" applyFont="1" applyFill="1" applyBorder="1" applyAlignment="1">
      <alignment horizontal="center" vertical="center"/>
    </xf>
    <xf numFmtId="0" fontId="18" fillId="8" borderId="26" xfId="3" applyFont="1" applyFill="1" applyBorder="1" applyAlignment="1">
      <alignment horizontal="center" vertical="center"/>
    </xf>
    <xf numFmtId="0" fontId="18" fillId="8" borderId="2" xfId="3" applyFont="1" applyFill="1" applyBorder="1" applyAlignment="1">
      <alignment horizontal="center" vertical="center"/>
    </xf>
    <xf numFmtId="0" fontId="18" fillId="8" borderId="50" xfId="3" applyFont="1" applyFill="1" applyBorder="1" applyAlignment="1">
      <alignment horizontal="center" vertical="center"/>
    </xf>
    <xf numFmtId="0" fontId="18" fillId="8" borderId="22" xfId="3" applyFont="1" applyFill="1" applyBorder="1" applyAlignment="1">
      <alignment horizontal="center" vertical="center"/>
    </xf>
    <xf numFmtId="0" fontId="18" fillId="22" borderId="30" xfId="3" applyFont="1" applyFill="1" applyBorder="1" applyAlignment="1">
      <alignment horizontal="center" vertical="center"/>
    </xf>
    <xf numFmtId="0" fontId="18" fillId="8" borderId="6" xfId="3" applyFont="1" applyFill="1" applyBorder="1" applyAlignment="1">
      <alignment horizontal="center" vertical="center"/>
    </xf>
    <xf numFmtId="0" fontId="18" fillId="8" borderId="4" xfId="3" applyFont="1" applyFill="1" applyBorder="1" applyAlignment="1">
      <alignment horizontal="center" vertical="center"/>
    </xf>
    <xf numFmtId="0" fontId="18" fillId="22" borderId="41" xfId="3" applyFont="1" applyFill="1" applyBorder="1" applyAlignment="1">
      <alignment horizontal="center" vertical="center"/>
    </xf>
    <xf numFmtId="0" fontId="18" fillId="8" borderId="77" xfId="3" applyFont="1" applyFill="1" applyBorder="1" applyAlignment="1">
      <alignment horizontal="center" vertical="center"/>
    </xf>
    <xf numFmtId="1" fontId="18" fillId="22" borderId="78" xfId="3" applyNumberFormat="1" applyFont="1" applyFill="1" applyBorder="1" applyAlignment="1">
      <alignment horizontal="center" vertical="center"/>
    </xf>
    <xf numFmtId="0" fontId="18" fillId="8" borderId="40" xfId="3" applyFont="1" applyFill="1" applyBorder="1" applyAlignment="1">
      <alignment horizontal="center" vertical="center"/>
    </xf>
    <xf numFmtId="0" fontId="18" fillId="22" borderId="79" xfId="3" applyFont="1" applyFill="1" applyBorder="1" applyAlignment="1">
      <alignment horizontal="center" vertical="center"/>
    </xf>
    <xf numFmtId="0" fontId="18" fillId="8" borderId="78" xfId="3" applyFont="1" applyFill="1" applyBorder="1" applyAlignment="1">
      <alignment horizontal="center" vertical="center"/>
    </xf>
    <xf numFmtId="0" fontId="18" fillId="8" borderId="38" xfId="3" applyFont="1" applyFill="1" applyBorder="1" applyAlignment="1">
      <alignment horizontal="center" vertical="center"/>
    </xf>
    <xf numFmtId="1" fontId="18" fillId="22" borderId="22" xfId="3" applyNumberFormat="1" applyFont="1" applyFill="1" applyBorder="1" applyAlignment="1">
      <alignment horizontal="center" vertical="center"/>
    </xf>
    <xf numFmtId="0" fontId="15" fillId="19" borderId="52" xfId="3" applyFont="1" applyFill="1" applyBorder="1" applyAlignment="1">
      <alignment horizontal="center" vertical="center" wrapText="1"/>
    </xf>
    <xf numFmtId="0" fontId="18" fillId="8" borderId="35" xfId="3" applyFont="1" applyFill="1" applyBorder="1" applyAlignment="1">
      <alignment horizontal="center" vertical="center"/>
    </xf>
    <xf numFmtId="0" fontId="18" fillId="22" borderId="68" xfId="3" applyFont="1" applyFill="1" applyBorder="1" applyAlignment="1">
      <alignment horizontal="center" vertical="center"/>
    </xf>
    <xf numFmtId="0" fontId="18" fillId="22" borderId="36" xfId="3" applyFont="1" applyFill="1" applyBorder="1" applyAlignment="1">
      <alignment horizontal="center" vertical="center"/>
    </xf>
    <xf numFmtId="0" fontId="18" fillId="22" borderId="42" xfId="3" applyFont="1" applyFill="1" applyBorder="1" applyAlignment="1">
      <alignment horizontal="center" vertical="center"/>
    </xf>
    <xf numFmtId="0" fontId="18" fillId="8" borderId="68" xfId="3" applyFont="1" applyFill="1" applyBorder="1" applyAlignment="1">
      <alignment horizontal="center" vertical="center"/>
    </xf>
    <xf numFmtId="0" fontId="18" fillId="8" borderId="42" xfId="3" applyFont="1" applyFill="1" applyBorder="1" applyAlignment="1">
      <alignment horizontal="center" vertical="center"/>
    </xf>
    <xf numFmtId="0" fontId="18" fillId="8" borderId="43" xfId="3" applyFont="1" applyFill="1" applyBorder="1" applyAlignment="1">
      <alignment horizontal="center" vertical="center"/>
    </xf>
    <xf numFmtId="49" fontId="16" fillId="22" borderId="67" xfId="3" applyNumberFormat="1" applyFont="1" applyFill="1" applyBorder="1" applyAlignment="1">
      <alignment horizontal="left" vertical="center" wrapText="1"/>
    </xf>
    <xf numFmtId="0" fontId="2" fillId="3" borderId="0" xfId="3" applyFill="1" applyAlignment="1">
      <alignment horizontal="right" vertical="center"/>
    </xf>
    <xf numFmtId="49" fontId="15" fillId="19" borderId="48" xfId="0" applyNumberFormat="1" applyFont="1" applyFill="1" applyBorder="1" applyAlignment="1">
      <alignment vertical="center"/>
    </xf>
    <xf numFmtId="49" fontId="15" fillId="19" borderId="48" xfId="3" applyNumberFormat="1" applyFont="1" applyFill="1" applyBorder="1" applyAlignment="1">
      <alignment vertical="center" wrapText="1"/>
    </xf>
    <xf numFmtId="0" fontId="16" fillId="8" borderId="71" xfId="3" applyFont="1" applyFill="1" applyBorder="1" applyAlignment="1">
      <alignment horizontal="right" vertical="center"/>
    </xf>
    <xf numFmtId="0" fontId="16" fillId="11" borderId="64" xfId="3" applyFont="1" applyFill="1" applyBorder="1" applyAlignment="1">
      <alignment horizontal="center" vertical="center"/>
    </xf>
    <xf numFmtId="0" fontId="16" fillId="11" borderId="62" xfId="3" applyFont="1" applyFill="1" applyBorder="1" applyAlignment="1">
      <alignment horizontal="center" vertical="center"/>
    </xf>
    <xf numFmtId="0" fontId="16" fillId="11" borderId="13" xfId="3" applyFont="1" applyFill="1" applyBorder="1" applyAlignment="1">
      <alignment horizontal="center" vertical="center"/>
    </xf>
    <xf numFmtId="165" fontId="19" fillId="2" borderId="0" xfId="3" applyNumberFormat="1" applyFont="1" applyFill="1" applyAlignment="1">
      <alignment horizontal="center" vertical="center"/>
    </xf>
    <xf numFmtId="0" fontId="16" fillId="11" borderId="83" xfId="3" applyFont="1" applyFill="1" applyBorder="1" applyAlignment="1">
      <alignment horizontal="center" vertical="center"/>
    </xf>
    <xf numFmtId="0" fontId="16" fillId="11" borderId="84" xfId="3" applyFont="1" applyFill="1" applyBorder="1" applyAlignment="1">
      <alignment horizontal="center" vertical="center"/>
    </xf>
    <xf numFmtId="0" fontId="16" fillId="11" borderId="85" xfId="3" applyFont="1" applyFill="1" applyBorder="1" applyAlignment="1">
      <alignment horizontal="center" vertical="center"/>
    </xf>
    <xf numFmtId="9" fontId="40" fillId="21" borderId="31" xfId="3" applyNumberFormat="1" applyFont="1" applyFill="1" applyBorder="1" applyAlignment="1">
      <alignment horizontal="center" vertical="center"/>
    </xf>
    <xf numFmtId="0" fontId="40" fillId="21" borderId="55" xfId="3" applyFont="1" applyFill="1" applyBorder="1" applyAlignment="1">
      <alignment horizontal="center" vertical="center"/>
    </xf>
    <xf numFmtId="9" fontId="40" fillId="20" borderId="1" xfId="3" applyNumberFormat="1" applyFont="1" applyFill="1" applyBorder="1" applyAlignment="1">
      <alignment horizontal="center" vertical="center"/>
    </xf>
    <xf numFmtId="0" fontId="40" fillId="20" borderId="45" xfId="3" applyFont="1" applyFill="1" applyBorder="1" applyAlignment="1">
      <alignment horizontal="center" vertical="center"/>
    </xf>
    <xf numFmtId="0" fontId="40" fillId="21" borderId="45" xfId="3" applyFont="1" applyFill="1" applyBorder="1" applyAlignment="1">
      <alignment horizontal="center" vertical="center"/>
    </xf>
    <xf numFmtId="9" fontId="40" fillId="21" borderId="1" xfId="3" applyNumberFormat="1" applyFont="1" applyFill="1" applyBorder="1" applyAlignment="1">
      <alignment horizontal="center" vertical="center"/>
    </xf>
    <xf numFmtId="0" fontId="40" fillId="20" borderId="52" xfId="3" applyFont="1" applyFill="1" applyBorder="1" applyAlignment="1">
      <alignment horizontal="center" vertical="center"/>
    </xf>
    <xf numFmtId="164" fontId="40" fillId="20" borderId="53" xfId="3" applyNumberFormat="1" applyFont="1" applyFill="1" applyBorder="1" applyAlignment="1">
      <alignment horizontal="center" vertical="center"/>
    </xf>
    <xf numFmtId="0" fontId="40" fillId="20" borderId="54" xfId="3" applyFont="1" applyFill="1" applyBorder="1" applyAlignment="1">
      <alignment horizontal="center" vertical="center"/>
    </xf>
    <xf numFmtId="9" fontId="40" fillId="20" borderId="53" xfId="3" applyNumberFormat="1" applyFont="1" applyFill="1" applyBorder="1" applyAlignment="1">
      <alignment horizontal="center" vertical="center" wrapText="1"/>
    </xf>
    <xf numFmtId="0" fontId="40" fillId="21" borderId="61" xfId="3" applyFont="1" applyFill="1" applyBorder="1" applyAlignment="1">
      <alignment horizontal="center" vertical="center"/>
    </xf>
    <xf numFmtId="9" fontId="40" fillId="21" borderId="9" xfId="3" applyNumberFormat="1" applyFont="1" applyFill="1" applyBorder="1" applyAlignment="1">
      <alignment horizontal="center" vertical="center"/>
    </xf>
    <xf numFmtId="164" fontId="40" fillId="21" borderId="9" xfId="3" applyNumberFormat="1" applyFont="1" applyFill="1" applyBorder="1" applyAlignment="1">
      <alignment horizontal="center" vertical="center"/>
    </xf>
    <xf numFmtId="0" fontId="40" fillId="21" borderId="62" xfId="3" applyFont="1" applyFill="1" applyBorder="1" applyAlignment="1">
      <alignment horizontal="center" vertical="center"/>
    </xf>
    <xf numFmtId="9" fontId="40" fillId="20" borderId="8" xfId="3" applyNumberFormat="1" applyFont="1" applyFill="1" applyBorder="1" applyAlignment="1">
      <alignment horizontal="center" vertical="center"/>
    </xf>
    <xf numFmtId="0" fontId="40" fillId="20" borderId="64" xfId="3" applyFont="1" applyFill="1" applyBorder="1" applyAlignment="1">
      <alignment horizontal="center" vertical="center"/>
    </xf>
    <xf numFmtId="9" fontId="40" fillId="21" borderId="8" xfId="3" applyNumberFormat="1" applyFont="1" applyFill="1" applyBorder="1" applyAlignment="1">
      <alignment horizontal="center" vertical="center"/>
    </xf>
    <xf numFmtId="0" fontId="40" fillId="21" borderId="64" xfId="3" applyFont="1" applyFill="1" applyBorder="1" applyAlignment="1">
      <alignment horizontal="center" vertical="center"/>
    </xf>
    <xf numFmtId="9" fontId="41" fillId="19" borderId="48" xfId="0" applyNumberFormat="1" applyFont="1" applyFill="1" applyBorder="1" applyAlignment="1">
      <alignment vertical="center"/>
    </xf>
    <xf numFmtId="0" fontId="16" fillId="11" borderId="86" xfId="3" applyFont="1" applyFill="1" applyBorder="1" applyAlignment="1">
      <alignment horizontal="center" vertical="center"/>
    </xf>
    <xf numFmtId="0" fontId="16" fillId="11" borderId="87" xfId="3" applyFont="1" applyFill="1" applyBorder="1" applyAlignment="1">
      <alignment horizontal="center" vertical="center"/>
    </xf>
    <xf numFmtId="0" fontId="16" fillId="11" borderId="88" xfId="3" applyFont="1" applyFill="1" applyBorder="1" applyAlignment="1">
      <alignment horizontal="center" vertical="center"/>
    </xf>
    <xf numFmtId="0" fontId="16" fillId="7" borderId="86" xfId="3" applyFont="1" applyFill="1" applyBorder="1" applyAlignment="1">
      <alignment horizontal="center" vertical="center"/>
    </xf>
    <xf numFmtId="0" fontId="16" fillId="7" borderId="87" xfId="3" applyFont="1" applyFill="1" applyBorder="1" applyAlignment="1">
      <alignment horizontal="center" vertical="center"/>
    </xf>
    <xf numFmtId="0" fontId="16" fillId="7" borderId="88" xfId="3" applyFont="1" applyFill="1" applyBorder="1" applyAlignment="1">
      <alignment horizontal="center" vertical="center"/>
    </xf>
    <xf numFmtId="49" fontId="15" fillId="19" borderId="48" xfId="0" applyNumberFormat="1" applyFont="1" applyFill="1" applyBorder="1" applyAlignment="1">
      <alignment horizontal="center" vertical="center"/>
    </xf>
    <xf numFmtId="49" fontId="15" fillId="19" borderId="48" xfId="3" applyNumberFormat="1" applyFont="1" applyFill="1" applyBorder="1" applyAlignment="1">
      <alignment horizontal="center" vertical="center" wrapText="1"/>
    </xf>
    <xf numFmtId="49" fontId="41" fillId="19" borderId="48" xfId="0" applyNumberFormat="1" applyFont="1" applyFill="1" applyBorder="1" applyAlignment="1">
      <alignment vertical="center"/>
    </xf>
    <xf numFmtId="49" fontId="41" fillId="19" borderId="49" xfId="0" applyNumberFormat="1" applyFont="1" applyFill="1" applyBorder="1" applyAlignment="1">
      <alignment vertical="center"/>
    </xf>
    <xf numFmtId="0" fontId="38" fillId="2" borderId="0" xfId="3" applyFont="1" applyFill="1" applyAlignment="1">
      <alignment vertical="center"/>
    </xf>
    <xf numFmtId="0" fontId="36" fillId="2" borderId="0" xfId="3" applyFont="1" applyFill="1" applyAlignment="1">
      <alignment vertical="center"/>
    </xf>
    <xf numFmtId="0" fontId="9" fillId="5" borderId="18" xfId="5" applyFill="1" applyBorder="1" applyAlignment="1">
      <alignment horizontal="left" vertical="center"/>
    </xf>
    <xf numFmtId="0" fontId="25" fillId="5" borderId="19" xfId="0" applyFont="1" applyFill="1" applyBorder="1" applyAlignment="1">
      <alignment horizontal="left" vertical="center"/>
    </xf>
    <xf numFmtId="14" fontId="2" fillId="13" borderId="28" xfId="3" applyNumberFormat="1" applyFill="1" applyBorder="1" applyAlignment="1">
      <alignment horizontal="left" vertical="center"/>
    </xf>
    <xf numFmtId="0" fontId="29" fillId="13" borderId="18" xfId="3" applyFont="1" applyFill="1" applyBorder="1" applyAlignment="1">
      <alignment horizontal="center" vertical="center"/>
    </xf>
    <xf numFmtId="0" fontId="29" fillId="13" borderId="14" xfId="3" applyFont="1" applyFill="1" applyBorder="1" applyAlignment="1">
      <alignment horizontal="left" vertical="center"/>
    </xf>
    <xf numFmtId="0" fontId="29" fillId="13" borderId="14" xfId="3" applyFont="1" applyFill="1" applyBorder="1" applyAlignment="1">
      <alignment vertical="center"/>
    </xf>
    <xf numFmtId="49" fontId="16" fillId="8" borderId="67" xfId="3" applyNumberFormat="1" applyFont="1" applyFill="1" applyBorder="1" applyAlignment="1">
      <alignment horizontal="left" vertical="center" wrapText="1"/>
    </xf>
    <xf numFmtId="0" fontId="16" fillId="18" borderId="6" xfId="3" applyFont="1" applyFill="1" applyBorder="1" applyAlignment="1">
      <alignment horizontal="left" vertical="center"/>
    </xf>
    <xf numFmtId="9" fontId="40" fillId="21" borderId="9" xfId="3" applyNumberFormat="1" applyFont="1" applyFill="1" applyBorder="1" applyAlignment="1">
      <alignment horizontal="center" vertical="center" wrapText="1"/>
    </xf>
    <xf numFmtId="49" fontId="16" fillId="8" borderId="28" xfId="3" applyNumberFormat="1" applyFont="1" applyFill="1" applyBorder="1" applyAlignment="1">
      <alignment horizontal="left" vertical="center" wrapText="1"/>
    </xf>
    <xf numFmtId="0" fontId="16" fillId="8" borderId="58" xfId="3" applyFont="1" applyFill="1" applyBorder="1" applyAlignment="1">
      <alignment horizontal="center" vertical="center"/>
    </xf>
    <xf numFmtId="0" fontId="18" fillId="8" borderId="39" xfId="3" applyFont="1" applyFill="1" applyBorder="1" applyAlignment="1">
      <alignment horizontal="center" vertical="center"/>
    </xf>
    <xf numFmtId="0" fontId="18" fillId="8" borderId="14" xfId="3" applyFont="1" applyFill="1" applyBorder="1" applyAlignment="1">
      <alignment horizontal="center" vertical="center"/>
    </xf>
    <xf numFmtId="0" fontId="9" fillId="16" borderId="14" xfId="5" applyFill="1" applyBorder="1" applyAlignment="1" applyProtection="1">
      <alignment horizontal="center" vertical="center"/>
    </xf>
    <xf numFmtId="0" fontId="18" fillId="8" borderId="0" xfId="3" applyFont="1" applyFill="1" applyAlignment="1">
      <alignment horizontal="center" vertical="center"/>
    </xf>
    <xf numFmtId="0" fontId="36" fillId="2" borderId="0" xfId="3" applyFont="1" applyFill="1" applyAlignment="1">
      <alignment horizontal="left" vertical="center"/>
    </xf>
    <xf numFmtId="0" fontId="16" fillId="21" borderId="63" xfId="4" applyFont="1" applyFill="1" applyBorder="1" applyAlignment="1">
      <alignment horizontal="center" vertical="center"/>
    </xf>
    <xf numFmtId="0" fontId="16" fillId="21" borderId="58" xfId="4" applyFont="1" applyFill="1" applyBorder="1" applyAlignment="1">
      <alignment horizontal="center" vertical="center"/>
    </xf>
    <xf numFmtId="0" fontId="16" fillId="21" borderId="61" xfId="4" applyFont="1" applyFill="1" applyBorder="1" applyAlignment="1">
      <alignment horizontal="center" vertical="center"/>
    </xf>
    <xf numFmtId="0" fontId="16" fillId="11" borderId="32" xfId="3" applyFont="1" applyFill="1" applyBorder="1" applyAlignment="1">
      <alignment horizontal="center" vertical="center"/>
    </xf>
    <xf numFmtId="0" fontId="40" fillId="21" borderId="6" xfId="3" applyFont="1" applyFill="1" applyBorder="1" applyAlignment="1">
      <alignment horizontal="center" vertical="center"/>
    </xf>
    <xf numFmtId="164" fontId="40" fillId="21" borderId="6" xfId="3" applyNumberFormat="1" applyFont="1" applyFill="1" applyBorder="1" applyAlignment="1">
      <alignment horizontal="center" vertical="center"/>
    </xf>
    <xf numFmtId="0" fontId="40" fillId="21" borderId="4" xfId="3" applyFont="1" applyFill="1" applyBorder="1" applyAlignment="1">
      <alignment horizontal="center" vertical="center"/>
    </xf>
    <xf numFmtId="164" fontId="40" fillId="21" borderId="4" xfId="3" applyNumberFormat="1" applyFont="1" applyFill="1" applyBorder="1" applyAlignment="1">
      <alignment horizontal="center" vertical="center"/>
    </xf>
    <xf numFmtId="1" fontId="18" fillId="22" borderId="38" xfId="3" applyNumberFormat="1" applyFont="1" applyFill="1" applyBorder="1" applyAlignment="1">
      <alignment horizontal="center" vertical="center"/>
    </xf>
    <xf numFmtId="1" fontId="18" fillId="22" borderId="6" xfId="3" applyNumberFormat="1" applyFont="1" applyFill="1" applyBorder="1" applyAlignment="1">
      <alignment horizontal="center" vertical="center"/>
    </xf>
    <xf numFmtId="0" fontId="16" fillId="21" borderId="5" xfId="4" applyFont="1" applyFill="1" applyBorder="1" applyAlignment="1">
      <alignment horizontal="center" vertical="center"/>
    </xf>
    <xf numFmtId="0" fontId="18" fillId="8" borderId="46" xfId="3" applyFont="1" applyFill="1" applyBorder="1" applyAlignment="1">
      <alignment horizontal="center" vertical="center"/>
    </xf>
    <xf numFmtId="164" fontId="40" fillId="21" borderId="50" xfId="3" applyNumberFormat="1" applyFont="1" applyFill="1" applyBorder="1" applyAlignment="1">
      <alignment horizontal="center" vertical="center"/>
    </xf>
    <xf numFmtId="164" fontId="40" fillId="20" borderId="22" xfId="3" applyNumberFormat="1" applyFont="1" applyFill="1" applyBorder="1" applyAlignment="1">
      <alignment horizontal="center" vertical="center"/>
    </xf>
    <xf numFmtId="164" fontId="40" fillId="21" borderId="22" xfId="3" applyNumberFormat="1" applyFont="1" applyFill="1" applyBorder="1" applyAlignment="1">
      <alignment horizontal="center" vertical="center"/>
    </xf>
    <xf numFmtId="164" fontId="40" fillId="20" borderId="6" xfId="3" applyNumberFormat="1" applyFont="1" applyFill="1" applyBorder="1" applyAlignment="1">
      <alignment horizontal="center" vertical="center"/>
    </xf>
    <xf numFmtId="49" fontId="15" fillId="19" borderId="49" xfId="0" applyNumberFormat="1" applyFont="1" applyFill="1" applyBorder="1" applyAlignment="1">
      <alignment vertical="center"/>
    </xf>
    <xf numFmtId="0" fontId="16" fillId="11" borderId="94" xfId="3" applyFont="1" applyFill="1" applyBorder="1" applyAlignment="1">
      <alignment horizontal="center" vertical="center"/>
    </xf>
    <xf numFmtId="0" fontId="16" fillId="11" borderId="95" xfId="3" applyFont="1" applyFill="1" applyBorder="1" applyAlignment="1">
      <alignment horizontal="center" vertical="center"/>
    </xf>
    <xf numFmtId="0" fontId="16" fillId="11" borderId="96" xfId="3" applyFont="1" applyFill="1" applyBorder="1" applyAlignment="1">
      <alignment horizontal="center" vertical="center"/>
    </xf>
    <xf numFmtId="0" fontId="40" fillId="20" borderId="22" xfId="3" applyFont="1" applyFill="1" applyBorder="1" applyAlignment="1">
      <alignment horizontal="center" vertical="center"/>
    </xf>
    <xf numFmtId="0" fontId="40" fillId="21" borderId="22" xfId="3" applyFont="1" applyFill="1" applyBorder="1" applyAlignment="1">
      <alignment horizontal="center" vertical="center"/>
    </xf>
    <xf numFmtId="0" fontId="40" fillId="20" borderId="6" xfId="3" applyFont="1" applyFill="1" applyBorder="1" applyAlignment="1">
      <alignment horizontal="center" vertical="center"/>
    </xf>
    <xf numFmtId="0" fontId="18" fillId="8" borderId="64" xfId="3" applyFont="1" applyFill="1" applyBorder="1" applyAlignment="1">
      <alignment horizontal="center" vertical="center"/>
    </xf>
    <xf numFmtId="0" fontId="18" fillId="8" borderId="62" xfId="3" applyFont="1" applyFill="1" applyBorder="1" applyAlignment="1">
      <alignment horizontal="center" vertical="center"/>
    </xf>
    <xf numFmtId="0" fontId="18" fillId="8" borderId="55" xfId="3" applyFont="1" applyFill="1" applyBorder="1" applyAlignment="1">
      <alignment horizontal="center" vertical="center"/>
    </xf>
    <xf numFmtId="0" fontId="18" fillId="22" borderId="45" xfId="3" applyFont="1" applyFill="1" applyBorder="1" applyAlignment="1">
      <alignment horizontal="center" vertical="center"/>
    </xf>
    <xf numFmtId="0" fontId="16" fillId="21" borderId="34" xfId="4" applyFont="1" applyFill="1" applyBorder="1" applyAlignment="1">
      <alignment horizontal="center" vertical="center"/>
    </xf>
    <xf numFmtId="0" fontId="16" fillId="21" borderId="51" xfId="3" applyFont="1" applyFill="1" applyBorder="1" applyAlignment="1">
      <alignment horizontal="center" vertical="center"/>
    </xf>
    <xf numFmtId="0" fontId="16" fillId="20" borderId="44" xfId="4" applyFont="1" applyFill="1" applyBorder="1" applyAlignment="1">
      <alignment horizontal="center" vertical="center"/>
    </xf>
    <xf numFmtId="0" fontId="16" fillId="20" borderId="69" xfId="3" applyFont="1" applyFill="1" applyBorder="1" applyAlignment="1">
      <alignment horizontal="center" vertical="center"/>
    </xf>
    <xf numFmtId="0" fontId="16" fillId="21" borderId="46" xfId="3" applyFont="1" applyFill="1" applyBorder="1" applyAlignment="1">
      <alignment horizontal="center" vertical="center"/>
    </xf>
    <xf numFmtId="0" fontId="16" fillId="20" borderId="63" xfId="4" applyFont="1" applyFill="1" applyBorder="1" applyAlignment="1">
      <alignment horizontal="center" vertical="center"/>
    </xf>
    <xf numFmtId="0" fontId="16" fillId="20" borderId="52" xfId="4" applyFont="1" applyFill="1" applyBorder="1" applyAlignment="1">
      <alignment horizontal="center" vertical="center"/>
    </xf>
    <xf numFmtId="0" fontId="16" fillId="20" borderId="41" xfId="3" applyFont="1" applyFill="1" applyBorder="1" applyAlignment="1">
      <alignment horizontal="center" vertical="center"/>
    </xf>
    <xf numFmtId="9" fontId="16" fillId="5" borderId="15" xfId="3" applyNumberFormat="1" applyFont="1" applyFill="1" applyBorder="1" applyAlignment="1">
      <alignment horizontal="center" vertical="center"/>
    </xf>
    <xf numFmtId="49" fontId="15" fillId="19" borderId="48" xfId="0" applyNumberFormat="1" applyFont="1" applyFill="1" applyBorder="1" applyAlignment="1">
      <alignment horizontal="left" vertical="center"/>
    </xf>
    <xf numFmtId="49" fontId="15" fillId="19" borderId="48" xfId="3" applyNumberFormat="1" applyFont="1" applyFill="1" applyBorder="1" applyAlignment="1">
      <alignment horizontal="left" vertical="center" wrapText="1"/>
    </xf>
    <xf numFmtId="0" fontId="18" fillId="22" borderId="64" xfId="3" applyFont="1" applyFill="1" applyBorder="1" applyAlignment="1">
      <alignment horizontal="center" vertical="center"/>
    </xf>
    <xf numFmtId="0" fontId="16" fillId="20" borderId="67" xfId="3" applyFont="1" applyFill="1" applyBorder="1" applyAlignment="1">
      <alignment horizontal="center" vertical="center"/>
    </xf>
    <xf numFmtId="0" fontId="18" fillId="8" borderId="45" xfId="3" applyFont="1" applyFill="1" applyBorder="1" applyAlignment="1">
      <alignment horizontal="center" vertical="center"/>
    </xf>
    <xf numFmtId="0" fontId="16" fillId="21" borderId="44" xfId="4" applyFont="1" applyFill="1" applyBorder="1" applyAlignment="1">
      <alignment horizontal="center" vertical="center"/>
    </xf>
    <xf numFmtId="0" fontId="16" fillId="21" borderId="69" xfId="3" applyFont="1" applyFill="1" applyBorder="1" applyAlignment="1">
      <alignment horizontal="center" vertical="center"/>
    </xf>
    <xf numFmtId="0" fontId="16" fillId="20" borderId="65" xfId="4" applyFont="1" applyFill="1" applyBorder="1" applyAlignment="1">
      <alignment horizontal="center" vertical="center"/>
    </xf>
    <xf numFmtId="0" fontId="18" fillId="8" borderId="32" xfId="3" applyFont="1" applyFill="1" applyBorder="1" applyAlignment="1">
      <alignment horizontal="center" vertical="center"/>
    </xf>
    <xf numFmtId="0" fontId="16" fillId="21" borderId="28" xfId="3" applyFont="1" applyFill="1" applyBorder="1" applyAlignment="1">
      <alignment horizontal="center" vertical="center"/>
    </xf>
    <xf numFmtId="0" fontId="16" fillId="21" borderId="67" xfId="3" applyFont="1" applyFill="1" applyBorder="1" applyAlignment="1">
      <alignment horizontal="center" vertical="center"/>
    </xf>
    <xf numFmtId="0" fontId="37" fillId="8" borderId="9" xfId="3" applyFont="1" applyFill="1" applyBorder="1" applyAlignment="1">
      <alignment horizontal="center" vertical="center"/>
    </xf>
    <xf numFmtId="49" fontId="41" fillId="19" borderId="48" xfId="3" applyNumberFormat="1" applyFont="1" applyFill="1" applyBorder="1" applyAlignment="1">
      <alignment vertical="center" wrapText="1"/>
    </xf>
    <xf numFmtId="9" fontId="41" fillId="19" borderId="48" xfId="3" applyNumberFormat="1" applyFont="1" applyFill="1" applyBorder="1" applyAlignment="1">
      <alignment vertical="center" wrapText="1"/>
    </xf>
    <xf numFmtId="49" fontId="41" fillId="19" borderId="49" xfId="3" applyNumberFormat="1" applyFont="1" applyFill="1" applyBorder="1" applyAlignment="1">
      <alignment vertical="center" wrapText="1"/>
    </xf>
    <xf numFmtId="0" fontId="15" fillId="19" borderId="60" xfId="3" applyFont="1" applyFill="1" applyBorder="1" applyAlignment="1">
      <alignment horizontal="center" vertical="center" wrapText="1"/>
    </xf>
    <xf numFmtId="0" fontId="16" fillId="5" borderId="67" xfId="3" applyFont="1" applyFill="1" applyBorder="1" applyAlignment="1">
      <alignment horizontal="center" vertical="center"/>
    </xf>
    <xf numFmtId="0" fontId="16" fillId="5" borderId="28" xfId="3" applyFont="1" applyFill="1" applyBorder="1" applyAlignment="1">
      <alignment horizontal="center" vertical="center"/>
    </xf>
    <xf numFmtId="0" fontId="16" fillId="5" borderId="46" xfId="3" applyFont="1" applyFill="1" applyBorder="1" applyAlignment="1">
      <alignment horizontal="center" vertical="center"/>
    </xf>
    <xf numFmtId="0" fontId="40" fillId="21" borderId="50" xfId="3" applyFont="1" applyFill="1" applyBorder="1" applyAlignment="1">
      <alignment horizontal="center" vertical="center"/>
    </xf>
    <xf numFmtId="0" fontId="16" fillId="22" borderId="42" xfId="3" applyFont="1" applyFill="1" applyBorder="1" applyAlignment="1">
      <alignment horizontal="right" vertical="center"/>
    </xf>
    <xf numFmtId="0" fontId="16" fillId="22" borderId="14" xfId="3" applyFont="1" applyFill="1" applyBorder="1" applyAlignment="1">
      <alignment horizontal="right" vertical="center"/>
    </xf>
    <xf numFmtId="0" fontId="16" fillId="22" borderId="43" xfId="3" applyFont="1" applyFill="1" applyBorder="1" applyAlignment="1">
      <alignment horizontal="right" vertical="center"/>
    </xf>
    <xf numFmtId="0" fontId="16" fillId="18" borderId="6" xfId="3" applyFont="1" applyFill="1" applyBorder="1" applyAlignment="1">
      <alignment vertical="center"/>
    </xf>
    <xf numFmtId="0" fontId="16" fillId="18" borderId="17" xfId="3" applyFont="1" applyFill="1" applyBorder="1" applyAlignment="1">
      <alignment vertical="center"/>
    </xf>
    <xf numFmtId="0" fontId="16" fillId="18" borderId="6" xfId="3" applyFont="1" applyFill="1" applyBorder="1" applyAlignment="1">
      <alignment vertical="center" wrapText="1"/>
    </xf>
    <xf numFmtId="0" fontId="16" fillId="18" borderId="29" xfId="3" applyFont="1" applyFill="1" applyBorder="1" applyAlignment="1">
      <alignment vertical="center" wrapText="1"/>
    </xf>
    <xf numFmtId="0" fontId="16" fillId="18" borderId="7" xfId="3" applyFont="1" applyFill="1" applyBorder="1" applyAlignment="1">
      <alignment vertical="center" wrapText="1"/>
    </xf>
    <xf numFmtId="0" fontId="16" fillId="18" borderId="25" xfId="3" applyFont="1" applyFill="1" applyBorder="1" applyAlignment="1">
      <alignment vertical="center"/>
    </xf>
    <xf numFmtId="0" fontId="20" fillId="18" borderId="14" xfId="3" applyFont="1" applyFill="1" applyBorder="1" applyAlignment="1">
      <alignment horizontal="right" vertical="center"/>
    </xf>
    <xf numFmtId="0" fontId="24" fillId="18" borderId="0" xfId="3" applyFont="1" applyFill="1" applyAlignment="1">
      <alignment horizontal="left" vertical="center"/>
    </xf>
    <xf numFmtId="1" fontId="16" fillId="2" borderId="0" xfId="3" applyNumberFormat="1" applyFont="1" applyFill="1" applyAlignment="1">
      <alignment vertical="center"/>
    </xf>
    <xf numFmtId="1" fontId="2" fillId="2" borderId="0" xfId="3" applyNumberFormat="1" applyFill="1" applyAlignment="1">
      <alignment vertical="center"/>
    </xf>
    <xf numFmtId="0" fontId="20" fillId="22" borderId="0" xfId="3" applyFont="1" applyFill="1" applyAlignment="1">
      <alignment horizontal="center" vertical="center" wrapText="1"/>
    </xf>
    <xf numFmtId="0" fontId="20" fillId="22" borderId="0" xfId="3" applyFont="1" applyFill="1" applyAlignment="1">
      <alignment horizontal="center" vertical="center"/>
    </xf>
    <xf numFmtId="0" fontId="20" fillId="22" borderId="28" xfId="3" applyFont="1" applyFill="1" applyBorder="1" applyAlignment="1">
      <alignment horizontal="center" vertical="center"/>
    </xf>
    <xf numFmtId="0" fontId="16" fillId="22" borderId="0" xfId="3" applyFont="1" applyFill="1" applyAlignment="1">
      <alignment horizontal="center" vertical="center"/>
    </xf>
    <xf numFmtId="0" fontId="16" fillId="22" borderId="28" xfId="3" applyFont="1" applyFill="1" applyBorder="1" applyAlignment="1">
      <alignment horizontal="center" vertical="center"/>
    </xf>
    <xf numFmtId="0" fontId="9" fillId="5" borderId="0" xfId="5" applyFill="1" applyBorder="1" applyAlignment="1">
      <alignment horizontal="left" vertical="center"/>
    </xf>
    <xf numFmtId="0" fontId="25" fillId="5" borderId="0" xfId="0" applyFont="1" applyFill="1" applyAlignment="1">
      <alignment horizontal="left" vertical="center"/>
    </xf>
    <xf numFmtId="0" fontId="9" fillId="16" borderId="0" xfId="5" applyFill="1" applyBorder="1" applyAlignment="1" applyProtection="1">
      <alignment vertical="center"/>
    </xf>
    <xf numFmtId="0" fontId="8" fillId="2" borderId="14" xfId="0" applyFont="1" applyFill="1" applyBorder="1" applyAlignment="1">
      <alignment horizontal="center" vertical="center" wrapText="1"/>
    </xf>
    <xf numFmtId="0" fontId="8" fillId="2" borderId="0" xfId="0" applyFont="1" applyFill="1" applyAlignment="1">
      <alignment horizontal="center" vertical="center"/>
    </xf>
    <xf numFmtId="0" fontId="8" fillId="2" borderId="0" xfId="0" applyFont="1" applyFill="1" applyAlignment="1">
      <alignment vertical="center"/>
    </xf>
    <xf numFmtId="0" fontId="0" fillId="5" borderId="0" xfId="0" applyFill="1" applyAlignment="1">
      <alignment vertical="center"/>
    </xf>
    <xf numFmtId="0" fontId="0" fillId="5" borderId="0" xfId="0" applyFill="1" applyAlignment="1">
      <alignment horizontal="center" vertical="center"/>
    </xf>
    <xf numFmtId="0" fontId="2" fillId="5" borderId="0" xfId="0" applyFont="1" applyFill="1" applyAlignment="1">
      <alignment horizontal="center" vertical="center"/>
    </xf>
    <xf numFmtId="0" fontId="9" fillId="5" borderId="19" xfId="5" applyFill="1" applyBorder="1" applyAlignment="1">
      <alignment horizontal="left" vertical="center"/>
    </xf>
    <xf numFmtId="0" fontId="2" fillId="13" borderId="0" xfId="3" applyFill="1" applyAlignment="1">
      <alignment vertical="center"/>
    </xf>
    <xf numFmtId="14" fontId="2" fillId="13" borderId="0" xfId="3" applyNumberFormat="1" applyFill="1" applyAlignment="1">
      <alignment horizontal="right" vertical="center"/>
    </xf>
    <xf numFmtId="0" fontId="9" fillId="16" borderId="0" xfId="5" applyFill="1" applyBorder="1" applyAlignment="1" applyProtection="1">
      <alignment horizontal="center" vertical="center"/>
    </xf>
    <xf numFmtId="0" fontId="0" fillId="16" borderId="0" xfId="0" applyFill="1" applyAlignment="1">
      <alignment horizontal="center" vertical="center"/>
    </xf>
    <xf numFmtId="0" fontId="26" fillId="2" borderId="0" xfId="0" applyFont="1" applyFill="1" applyAlignment="1">
      <alignment vertical="center"/>
    </xf>
    <xf numFmtId="0" fontId="0" fillId="17" borderId="0" xfId="0" applyFill="1" applyAlignment="1">
      <alignment vertical="center"/>
    </xf>
    <xf numFmtId="0" fontId="2" fillId="13" borderId="0" xfId="3" applyFill="1" applyAlignment="1">
      <alignment horizontal="right" vertical="center"/>
    </xf>
    <xf numFmtId="0" fontId="28" fillId="13" borderId="0" xfId="3" applyFont="1" applyFill="1" applyAlignment="1">
      <alignment vertical="center"/>
    </xf>
    <xf numFmtId="0" fontId="2" fillId="12" borderId="0" xfId="0" applyFont="1" applyFill="1" applyAlignment="1">
      <alignment horizontal="left" vertical="center"/>
    </xf>
    <xf numFmtId="0" fontId="0" fillId="12" borderId="0" xfId="0" applyFill="1" applyAlignment="1">
      <alignment vertical="center"/>
    </xf>
    <xf numFmtId="0" fontId="2" fillId="2" borderId="0" xfId="0" applyFont="1" applyFill="1" applyAlignment="1">
      <alignment vertical="center"/>
    </xf>
    <xf numFmtId="0" fontId="8" fillId="5" borderId="0" xfId="0" applyFont="1" applyFill="1" applyAlignment="1">
      <alignment vertical="center"/>
    </xf>
    <xf numFmtId="0" fontId="9" fillId="16" borderId="10" xfId="5" applyFill="1" applyBorder="1" applyAlignment="1" applyProtection="1">
      <alignment horizontal="center" vertical="center"/>
    </xf>
    <xf numFmtId="0" fontId="9" fillId="16" borderId="11" xfId="5" applyFill="1" applyBorder="1" applyAlignment="1" applyProtection="1">
      <alignment horizontal="center" vertical="center"/>
    </xf>
    <xf numFmtId="0" fontId="9" fillId="16" borderId="27" xfId="5" applyFill="1" applyBorder="1" applyAlignment="1" applyProtection="1">
      <alignment horizontal="center" vertical="center"/>
    </xf>
    <xf numFmtId="0" fontId="9" fillId="16" borderId="28" xfId="5" applyFill="1" applyBorder="1" applyAlignment="1" applyProtection="1">
      <alignment horizontal="center" vertical="center"/>
    </xf>
    <xf numFmtId="0" fontId="8" fillId="2" borderId="47" xfId="0" applyFont="1" applyFill="1" applyBorder="1" applyAlignment="1">
      <alignment horizontal="left" vertical="center"/>
    </xf>
    <xf numFmtId="0" fontId="2" fillId="2" borderId="48" xfId="0" applyFont="1" applyFill="1" applyBorder="1" applyAlignment="1">
      <alignment horizontal="center" vertical="center"/>
    </xf>
    <xf numFmtId="0" fontId="9" fillId="2" borderId="48" xfId="5" applyFill="1" applyBorder="1" applyAlignment="1" applyProtection="1">
      <alignment vertical="center"/>
    </xf>
    <xf numFmtId="0" fontId="0" fillId="2" borderId="48" xfId="0" applyFill="1" applyBorder="1" applyAlignment="1">
      <alignment vertical="center"/>
    </xf>
    <xf numFmtId="0" fontId="0" fillId="2" borderId="49" xfId="0" applyFill="1" applyBorder="1" applyAlignment="1">
      <alignment vertical="center"/>
    </xf>
    <xf numFmtId="14" fontId="2" fillId="13" borderId="0" xfId="3" applyNumberFormat="1" applyFill="1" applyAlignment="1">
      <alignment vertical="center"/>
    </xf>
    <xf numFmtId="0" fontId="16" fillId="22" borderId="7" xfId="3" applyFont="1" applyFill="1" applyBorder="1" applyAlignment="1">
      <alignment horizontal="center" vertical="center"/>
    </xf>
    <xf numFmtId="0" fontId="16" fillId="18" borderId="0" xfId="3" applyFont="1" applyFill="1" applyAlignment="1">
      <alignment vertical="center"/>
    </xf>
    <xf numFmtId="0" fontId="16" fillId="18" borderId="0" xfId="3" applyFont="1" applyFill="1" applyAlignment="1">
      <alignment horizontal="left" vertical="center"/>
    </xf>
    <xf numFmtId="0" fontId="16" fillId="18" borderId="0" xfId="3" applyFont="1" applyFill="1" applyAlignment="1">
      <alignment vertical="center" wrapText="1"/>
    </xf>
    <xf numFmtId="0" fontId="15" fillId="5" borderId="70" xfId="3" applyFont="1" applyFill="1" applyBorder="1" applyAlignment="1">
      <alignment horizontal="right" vertical="center"/>
    </xf>
    <xf numFmtId="0" fontId="15" fillId="5" borderId="73" xfId="3" applyFont="1" applyFill="1" applyBorder="1" applyAlignment="1">
      <alignment horizontal="right" vertical="center"/>
    </xf>
    <xf numFmtId="0" fontId="15" fillId="5" borderId="27" xfId="3" applyFont="1" applyFill="1" applyBorder="1" applyAlignment="1">
      <alignment horizontal="left" vertical="center" wrapText="1"/>
    </xf>
    <xf numFmtId="0" fontId="15" fillId="5" borderId="24" xfId="3" applyFont="1" applyFill="1" applyBorder="1" applyAlignment="1">
      <alignment horizontal="left" vertical="center" wrapText="1"/>
    </xf>
    <xf numFmtId="0" fontId="15" fillId="19" borderId="56" xfId="3" applyFont="1" applyFill="1" applyBorder="1" applyAlignment="1">
      <alignment horizontal="center" vertical="center"/>
    </xf>
    <xf numFmtId="0" fontId="15" fillId="19" borderId="57" xfId="3" applyFont="1" applyFill="1" applyBorder="1" applyAlignment="1">
      <alignment horizontal="center" vertical="center"/>
    </xf>
    <xf numFmtId="0" fontId="15" fillId="19" borderId="12" xfId="3" applyFont="1" applyFill="1" applyBorder="1" applyAlignment="1">
      <alignment horizontal="center" vertical="center"/>
    </xf>
    <xf numFmtId="0" fontId="15" fillId="19" borderId="20" xfId="3" applyFont="1" applyFill="1" applyBorder="1" applyAlignment="1">
      <alignment horizontal="center" vertical="center"/>
    </xf>
    <xf numFmtId="0" fontId="15" fillId="22" borderId="0" xfId="3" applyFont="1" applyFill="1" applyAlignment="1">
      <alignment horizontal="center" vertical="center"/>
    </xf>
    <xf numFmtId="0" fontId="15" fillId="22" borderId="28" xfId="3" applyFont="1" applyFill="1" applyBorder="1" applyAlignment="1">
      <alignment horizontal="center" vertical="center"/>
    </xf>
    <xf numFmtId="0" fontId="21" fillId="19" borderId="10" xfId="3" applyFont="1" applyFill="1" applyBorder="1" applyAlignment="1">
      <alignment horizontal="center" wrapText="1"/>
    </xf>
    <xf numFmtId="0" fontId="22" fillId="19" borderId="59" xfId="3" applyFont="1" applyFill="1" applyBorder="1" applyAlignment="1">
      <alignment horizontal="center" wrapText="1"/>
    </xf>
    <xf numFmtId="0" fontId="21" fillId="19" borderId="16" xfId="3" applyFont="1" applyFill="1" applyBorder="1" applyAlignment="1">
      <alignment horizontal="center" wrapText="1"/>
    </xf>
    <xf numFmtId="0" fontId="21" fillId="19" borderId="11" xfId="3" applyFont="1" applyFill="1" applyBorder="1" applyAlignment="1">
      <alignment horizontal="center" wrapText="1"/>
    </xf>
    <xf numFmtId="0" fontId="21" fillId="19" borderId="59" xfId="3" applyFont="1" applyFill="1" applyBorder="1" applyAlignment="1">
      <alignment horizontal="center" wrapText="1"/>
    </xf>
    <xf numFmtId="0" fontId="7" fillId="19" borderId="11" xfId="3" applyFont="1" applyFill="1" applyBorder="1" applyAlignment="1">
      <alignment horizontal="center"/>
    </xf>
    <xf numFmtId="0" fontId="7" fillId="19" borderId="27" xfId="3" applyFont="1" applyFill="1" applyBorder="1" applyAlignment="1">
      <alignment horizontal="center"/>
    </xf>
    <xf numFmtId="0" fontId="20" fillId="19" borderId="43" xfId="3" applyFont="1" applyFill="1" applyBorder="1" applyAlignment="1">
      <alignment horizontal="center" vertical="top" wrapText="1"/>
    </xf>
    <xf numFmtId="0" fontId="20" fillId="19" borderId="5" xfId="3" applyFont="1" applyFill="1" applyBorder="1" applyAlignment="1">
      <alignment horizontal="center" vertical="top" wrapText="1"/>
    </xf>
    <xf numFmtId="0" fontId="20" fillId="19" borderId="17" xfId="3" applyFont="1" applyFill="1" applyBorder="1" applyAlignment="1">
      <alignment horizontal="center" vertical="top" wrapText="1"/>
    </xf>
    <xf numFmtId="0" fontId="20" fillId="19" borderId="0" xfId="3" applyFont="1" applyFill="1" applyAlignment="1">
      <alignment horizontal="center" vertical="top" wrapText="1"/>
    </xf>
    <xf numFmtId="0" fontId="20" fillId="19" borderId="7" xfId="3" applyFont="1" applyFill="1" applyBorder="1" applyAlignment="1">
      <alignment horizontal="center" vertical="top" wrapText="1"/>
    </xf>
    <xf numFmtId="0" fontId="20" fillId="19" borderId="26" xfId="3" applyFont="1" applyFill="1" applyBorder="1" applyAlignment="1">
      <alignment horizontal="center" vertical="top" wrapText="1"/>
    </xf>
    <xf numFmtId="0" fontId="20" fillId="19" borderId="4" xfId="3" applyFont="1" applyFill="1" applyBorder="1" applyAlignment="1">
      <alignment horizontal="center" vertical="top" wrapText="1"/>
    </xf>
    <xf numFmtId="0" fontId="20" fillId="19" borderId="4" xfId="3" applyFont="1" applyFill="1" applyBorder="1" applyAlignment="1">
      <alignment horizontal="center" vertical="top"/>
    </xf>
    <xf numFmtId="0" fontId="20" fillId="19" borderId="46" xfId="3" applyFont="1" applyFill="1" applyBorder="1" applyAlignment="1">
      <alignment horizontal="center" vertical="top"/>
    </xf>
    <xf numFmtId="0" fontId="15" fillId="5" borderId="10" xfId="3" applyFont="1" applyFill="1" applyBorder="1" applyAlignment="1">
      <alignment horizontal="center" vertical="center"/>
    </xf>
    <xf numFmtId="0" fontId="15" fillId="5" borderId="27" xfId="3" applyFont="1" applyFill="1" applyBorder="1" applyAlignment="1">
      <alignment horizontal="center" vertical="center"/>
    </xf>
    <xf numFmtId="0" fontId="15" fillId="5" borderId="18" xfId="3" applyFont="1" applyFill="1" applyBorder="1" applyAlignment="1">
      <alignment horizontal="center" vertical="center"/>
    </xf>
    <xf numFmtId="0" fontId="15" fillId="5" borderId="24" xfId="3" applyFont="1" applyFill="1" applyBorder="1" applyAlignment="1">
      <alignment horizontal="center" vertical="center"/>
    </xf>
    <xf numFmtId="0" fontId="15" fillId="5" borderId="35" xfId="3" applyFont="1" applyFill="1" applyBorder="1" applyAlignment="1">
      <alignment horizontal="center" vertical="center" wrapText="1"/>
    </xf>
    <xf numFmtId="0" fontId="15" fillId="5" borderId="50" xfId="3" applyFont="1" applyFill="1" applyBorder="1" applyAlignment="1">
      <alignment horizontal="center" vertical="center" wrapText="1"/>
    </xf>
    <xf numFmtId="0" fontId="15" fillId="5" borderId="51" xfId="3" applyFont="1" applyFill="1" applyBorder="1" applyAlignment="1">
      <alignment horizontal="center" vertical="center" wrapText="1"/>
    </xf>
    <xf numFmtId="0" fontId="15" fillId="5" borderId="56" xfId="3" applyFont="1" applyFill="1" applyBorder="1" applyAlignment="1">
      <alignment horizontal="center" vertical="center"/>
    </xf>
    <xf numFmtId="0" fontId="15" fillId="5" borderId="57" xfId="3" applyFont="1" applyFill="1" applyBorder="1" applyAlignment="1">
      <alignment horizontal="center" vertical="center"/>
    </xf>
    <xf numFmtId="10" fontId="15" fillId="5" borderId="12" xfId="3" applyNumberFormat="1" applyFont="1" applyFill="1" applyBorder="1" applyAlignment="1">
      <alignment horizontal="center" vertical="center" wrapText="1"/>
    </xf>
    <xf numFmtId="10" fontId="15" fillId="5" borderId="20" xfId="3" applyNumberFormat="1" applyFont="1" applyFill="1" applyBorder="1" applyAlignment="1">
      <alignment horizontal="center" vertical="center" wrapText="1"/>
    </xf>
    <xf numFmtId="0" fontId="15" fillId="5" borderId="12" xfId="3" applyFont="1" applyFill="1" applyBorder="1" applyAlignment="1">
      <alignment horizontal="center" vertical="center"/>
    </xf>
    <xf numFmtId="0" fontId="15" fillId="5" borderId="20" xfId="3" applyFont="1" applyFill="1" applyBorder="1" applyAlignment="1">
      <alignment horizontal="center" vertical="center"/>
    </xf>
    <xf numFmtId="0" fontId="15" fillId="5" borderId="13" xfId="3" applyFont="1" applyFill="1" applyBorder="1" applyAlignment="1">
      <alignment horizontal="center" vertical="center" wrapText="1"/>
    </xf>
    <xf numFmtId="0" fontId="15" fillId="5" borderId="23" xfId="3" applyFont="1" applyFill="1" applyBorder="1" applyAlignment="1">
      <alignment horizontal="center" vertical="center" wrapText="1"/>
    </xf>
    <xf numFmtId="49" fontId="15" fillId="19" borderId="12" xfId="3" applyNumberFormat="1" applyFont="1" applyFill="1" applyBorder="1" applyAlignment="1">
      <alignment horizontal="center" vertical="center" wrapText="1"/>
    </xf>
    <xf numFmtId="49" fontId="15" fillId="19" borderId="20" xfId="3" applyNumberFormat="1" applyFont="1" applyFill="1" applyBorder="1" applyAlignment="1">
      <alignment horizontal="center" vertical="center" wrapText="1"/>
    </xf>
    <xf numFmtId="49" fontId="15" fillId="19" borderId="13" xfId="3" applyNumberFormat="1" applyFont="1" applyFill="1" applyBorder="1" applyAlignment="1">
      <alignment horizontal="center" vertical="center" wrapText="1"/>
    </xf>
    <xf numFmtId="49" fontId="15" fillId="19" borderId="23" xfId="3" applyNumberFormat="1" applyFont="1" applyFill="1" applyBorder="1" applyAlignment="1">
      <alignment horizontal="center" vertical="center" wrapText="1"/>
    </xf>
    <xf numFmtId="0" fontId="15" fillId="5" borderId="56" xfId="4" applyFont="1" applyFill="1" applyBorder="1" applyAlignment="1">
      <alignment horizontal="center" vertical="center" wrapText="1"/>
    </xf>
    <xf numFmtId="0" fontId="15" fillId="5" borderId="57" xfId="4" applyFont="1" applyFill="1" applyBorder="1" applyAlignment="1">
      <alignment horizontal="center" vertical="center" wrapText="1"/>
    </xf>
    <xf numFmtId="0" fontId="40" fillId="21" borderId="45" xfId="3" applyFont="1" applyFill="1" applyBorder="1" applyAlignment="1">
      <alignment horizontal="center" vertical="center"/>
    </xf>
    <xf numFmtId="0" fontId="16" fillId="11" borderId="43" xfId="3" applyFont="1" applyFill="1" applyBorder="1" applyAlignment="1">
      <alignment horizontal="center" vertical="center"/>
    </xf>
    <xf numFmtId="0" fontId="16" fillId="11" borderId="4" xfId="3" applyFont="1" applyFill="1" applyBorder="1" applyAlignment="1">
      <alignment horizontal="center" vertical="center"/>
    </xf>
    <xf numFmtId="0" fontId="16" fillId="11" borderId="35" xfId="3" applyFont="1" applyFill="1" applyBorder="1" applyAlignment="1">
      <alignment horizontal="center" vertical="center"/>
    </xf>
    <xf numFmtId="0" fontId="16" fillId="11" borderId="50" xfId="3" applyFont="1" applyFill="1" applyBorder="1" applyAlignment="1">
      <alignment horizontal="center" vertical="center"/>
    </xf>
    <xf numFmtId="0" fontId="16" fillId="7" borderId="68" xfId="3" applyFont="1" applyFill="1" applyBorder="1" applyAlignment="1">
      <alignment horizontal="center" vertical="center"/>
    </xf>
    <xf numFmtId="0" fontId="16" fillId="7" borderId="22" xfId="3" applyFont="1" applyFill="1" applyBorder="1" applyAlignment="1">
      <alignment horizontal="center" vertical="center"/>
    </xf>
    <xf numFmtId="49" fontId="16" fillId="8" borderId="69" xfId="3" applyNumberFormat="1" applyFont="1" applyFill="1" applyBorder="1" applyAlignment="1">
      <alignment horizontal="left" vertical="center" wrapText="1"/>
    </xf>
    <xf numFmtId="0" fontId="16" fillId="8" borderId="44" xfId="3" applyFont="1" applyFill="1" applyBorder="1" applyAlignment="1">
      <alignment horizontal="center" vertical="center"/>
    </xf>
    <xf numFmtId="0" fontId="16" fillId="8" borderId="1" xfId="3" applyFont="1" applyFill="1" applyBorder="1" applyAlignment="1">
      <alignment horizontal="center" vertical="center"/>
    </xf>
    <xf numFmtId="0" fontId="18" fillId="8" borderId="2" xfId="3" applyFont="1" applyFill="1" applyBorder="1" applyAlignment="1">
      <alignment horizontal="center" vertical="center"/>
    </xf>
    <xf numFmtId="0" fontId="18" fillId="8" borderId="72" xfId="3" applyFont="1" applyFill="1" applyBorder="1" applyAlignment="1">
      <alignment horizontal="center" vertical="center"/>
    </xf>
    <xf numFmtId="0" fontId="18" fillId="8" borderId="37" xfId="3" applyFont="1" applyFill="1" applyBorder="1" applyAlignment="1">
      <alignment horizontal="center" vertical="center"/>
    </xf>
    <xf numFmtId="0" fontId="16" fillId="7" borderId="42" xfId="3" applyFont="1" applyFill="1" applyBorder="1" applyAlignment="1">
      <alignment horizontal="center" vertical="center"/>
    </xf>
    <xf numFmtId="0" fontId="16" fillId="7" borderId="6" xfId="3" applyFont="1" applyFill="1" applyBorder="1" applyAlignment="1">
      <alignment horizontal="center" vertical="center"/>
    </xf>
    <xf numFmtId="0" fontId="16" fillId="11" borderId="68" xfId="3" applyFont="1" applyFill="1" applyBorder="1" applyAlignment="1">
      <alignment horizontal="center" vertical="center"/>
    </xf>
    <xf numFmtId="0" fontId="16" fillId="11" borderId="22" xfId="3" applyFont="1" applyFill="1" applyBorder="1" applyAlignment="1">
      <alignment horizontal="center" vertical="center"/>
    </xf>
    <xf numFmtId="0" fontId="16" fillId="21" borderId="67" xfId="3" applyFont="1" applyFill="1" applyBorder="1" applyAlignment="1">
      <alignment horizontal="center" vertical="center"/>
    </xf>
    <xf numFmtId="0" fontId="16" fillId="21" borderId="46" xfId="3" applyFont="1" applyFill="1" applyBorder="1" applyAlignment="1">
      <alignment horizontal="center" vertical="center"/>
    </xf>
    <xf numFmtId="0" fontId="16" fillId="11" borderId="89" xfId="3" applyFont="1" applyFill="1" applyBorder="1" applyAlignment="1">
      <alignment horizontal="center" vertical="center"/>
    </xf>
    <xf numFmtId="0" fontId="16" fillId="11" borderId="99" xfId="3" applyFont="1" applyFill="1" applyBorder="1" applyAlignment="1">
      <alignment horizontal="center" vertical="center"/>
    </xf>
    <xf numFmtId="0" fontId="40" fillId="21" borderId="22" xfId="3" applyFont="1" applyFill="1" applyBorder="1" applyAlignment="1">
      <alignment horizontal="center" vertical="center"/>
    </xf>
    <xf numFmtId="9" fontId="40" fillId="21" borderId="1" xfId="3" applyNumberFormat="1" applyFont="1" applyFill="1" applyBorder="1" applyAlignment="1">
      <alignment horizontal="center" vertical="center" wrapText="1"/>
    </xf>
    <xf numFmtId="9" fontId="40" fillId="21" borderId="1" xfId="3" applyNumberFormat="1" applyFont="1" applyFill="1" applyBorder="1" applyAlignment="1">
      <alignment horizontal="center" vertical="center"/>
    </xf>
    <xf numFmtId="164" fontId="40" fillId="21" borderId="22" xfId="3" applyNumberFormat="1" applyFont="1" applyFill="1" applyBorder="1" applyAlignment="1">
      <alignment horizontal="center" vertical="center"/>
    </xf>
    <xf numFmtId="0" fontId="40" fillId="21" borderId="6" xfId="3" applyFont="1" applyFill="1" applyBorder="1" applyAlignment="1">
      <alignment horizontal="center" vertical="center"/>
    </xf>
    <xf numFmtId="9" fontId="40" fillId="21" borderId="8" xfId="3" applyNumberFormat="1" applyFont="1" applyFill="1" applyBorder="1" applyAlignment="1">
      <alignment horizontal="center" vertical="center"/>
    </xf>
    <xf numFmtId="164" fontId="40" fillId="21" borderId="6" xfId="3" applyNumberFormat="1" applyFont="1" applyFill="1" applyBorder="1" applyAlignment="1">
      <alignment horizontal="center" vertical="center"/>
    </xf>
    <xf numFmtId="0" fontId="40" fillId="20" borderId="45" xfId="3" applyFont="1" applyFill="1" applyBorder="1" applyAlignment="1">
      <alignment horizontal="center" vertical="center"/>
    </xf>
    <xf numFmtId="0" fontId="16" fillId="7" borderId="43" xfId="3" applyFont="1" applyFill="1" applyBorder="1" applyAlignment="1">
      <alignment horizontal="center" vertical="center"/>
    </xf>
    <xf numFmtId="0" fontId="16" fillId="7" borderId="46" xfId="3" applyFont="1" applyFill="1" applyBorder="1" applyAlignment="1">
      <alignment horizontal="center" vertical="center"/>
    </xf>
    <xf numFmtId="0" fontId="16" fillId="7" borderId="89" xfId="3" applyFont="1" applyFill="1" applyBorder="1" applyAlignment="1">
      <alignment horizontal="center" vertical="center"/>
    </xf>
    <xf numFmtId="0" fontId="16" fillId="7" borderId="90" xfId="3" applyFont="1" applyFill="1" applyBorder="1" applyAlignment="1">
      <alignment horizontal="center" vertical="center"/>
    </xf>
    <xf numFmtId="0" fontId="40" fillId="20" borderId="44" xfId="3" applyFont="1" applyFill="1" applyBorder="1" applyAlignment="1">
      <alignment horizontal="center" vertical="center"/>
    </xf>
    <xf numFmtId="9" fontId="40" fillId="20" borderId="1" xfId="3" applyNumberFormat="1" applyFont="1" applyFill="1" applyBorder="1" applyAlignment="1">
      <alignment horizontal="center" vertical="center"/>
    </xf>
    <xf numFmtId="164" fontId="40" fillId="20" borderId="1" xfId="3" applyNumberFormat="1" applyFont="1" applyFill="1" applyBorder="1" applyAlignment="1">
      <alignment horizontal="center" vertical="center"/>
    </xf>
    <xf numFmtId="164" fontId="41" fillId="0" borderId="28" xfId="3" applyNumberFormat="1" applyFont="1" applyBorder="1" applyAlignment="1">
      <alignment horizontal="center" vertical="center"/>
    </xf>
    <xf numFmtId="164" fontId="41" fillId="0" borderId="24" xfId="3" applyNumberFormat="1" applyFont="1" applyBorder="1" applyAlignment="1">
      <alignment horizontal="center" vertical="center"/>
    </xf>
    <xf numFmtId="0" fontId="15" fillId="2" borderId="0" xfId="3" applyFont="1" applyFill="1" applyAlignment="1">
      <alignment horizontal="right" vertical="center"/>
    </xf>
    <xf numFmtId="0" fontId="15" fillId="5" borderId="10" xfId="3" applyFont="1" applyFill="1" applyBorder="1" applyAlignment="1">
      <alignment horizontal="right" vertical="center" wrapText="1"/>
    </xf>
    <xf numFmtId="0" fontId="15" fillId="5" borderId="11" xfId="3" applyFont="1" applyFill="1" applyBorder="1" applyAlignment="1">
      <alignment horizontal="right" vertical="center" wrapText="1"/>
    </xf>
    <xf numFmtId="0" fontId="15" fillId="5" borderId="14" xfId="3" applyFont="1" applyFill="1" applyBorder="1" applyAlignment="1">
      <alignment horizontal="right" vertical="center" wrapText="1"/>
    </xf>
    <xf numFmtId="0" fontId="15" fillId="5" borderId="0" xfId="3" applyFont="1" applyFill="1" applyAlignment="1">
      <alignment horizontal="right" vertical="center" wrapText="1"/>
    </xf>
    <xf numFmtId="164" fontId="41" fillId="5" borderId="27" xfId="3" applyNumberFormat="1" applyFont="1" applyFill="1" applyBorder="1" applyAlignment="1">
      <alignment horizontal="center" vertical="center"/>
    </xf>
    <xf numFmtId="164" fontId="41" fillId="5" borderId="28" xfId="3" applyNumberFormat="1" applyFont="1" applyFill="1" applyBorder="1" applyAlignment="1">
      <alignment horizontal="center" vertical="center"/>
    </xf>
    <xf numFmtId="0" fontId="16" fillId="11" borderId="42" xfId="3" applyFont="1" applyFill="1" applyBorder="1" applyAlignment="1">
      <alignment horizontal="center" vertical="center"/>
    </xf>
    <xf numFmtId="0" fontId="16" fillId="11" borderId="6" xfId="3" applyFont="1" applyFill="1" applyBorder="1" applyAlignment="1">
      <alignment horizontal="center" vertical="center"/>
    </xf>
    <xf numFmtId="0" fontId="16" fillId="11" borderId="46" xfId="3" applyFont="1" applyFill="1" applyBorder="1" applyAlignment="1">
      <alignment horizontal="center" vertical="center"/>
    </xf>
    <xf numFmtId="0" fontId="16" fillId="7" borderId="36" xfId="3" applyFont="1" applyFill="1" applyBorder="1" applyAlignment="1">
      <alignment horizontal="center" vertical="center"/>
    </xf>
    <xf numFmtId="0" fontId="16" fillId="7" borderId="41" xfId="3" applyFont="1" applyFill="1" applyBorder="1" applyAlignment="1">
      <alignment horizontal="center" vertical="center"/>
    </xf>
    <xf numFmtId="0" fontId="15" fillId="5" borderId="47" xfId="3" applyFont="1" applyFill="1" applyBorder="1" applyAlignment="1">
      <alignment horizontal="right" vertical="center"/>
    </xf>
    <xf numFmtId="0" fontId="15" fillId="5" borderId="48" xfId="3" applyFont="1" applyFill="1" applyBorder="1" applyAlignment="1">
      <alignment horizontal="right" vertical="center"/>
    </xf>
    <xf numFmtId="0" fontId="15" fillId="5" borderId="49" xfId="3" applyFont="1" applyFill="1" applyBorder="1" applyAlignment="1">
      <alignment horizontal="right" vertical="center"/>
    </xf>
    <xf numFmtId="0" fontId="41" fillId="2" borderId="15" xfId="3" applyFont="1" applyFill="1" applyBorder="1" applyAlignment="1">
      <alignment horizontal="center" vertical="center"/>
    </xf>
    <xf numFmtId="0" fontId="41" fillId="2" borderId="20" xfId="3" applyFont="1" applyFill="1" applyBorder="1" applyAlignment="1">
      <alignment horizontal="center" vertical="center"/>
    </xf>
    <xf numFmtId="0" fontId="15" fillId="0" borderId="10" xfId="3" applyFont="1" applyBorder="1" applyAlignment="1">
      <alignment horizontal="right" vertical="center"/>
    </xf>
    <xf numFmtId="0" fontId="15" fillId="0" borderId="11" xfId="3" applyFont="1" applyBorder="1" applyAlignment="1">
      <alignment horizontal="right" vertical="center"/>
    </xf>
    <xf numFmtId="0" fontId="15" fillId="0" borderId="27" xfId="3" applyFont="1" applyBorder="1" applyAlignment="1">
      <alignment horizontal="right" vertical="center"/>
    </xf>
    <xf numFmtId="0" fontId="15" fillId="0" borderId="18" xfId="3" applyFont="1" applyBorder="1" applyAlignment="1">
      <alignment horizontal="right" vertical="center"/>
    </xf>
    <xf numFmtId="0" fontId="15" fillId="0" borderId="19" xfId="3" applyFont="1" applyBorder="1" applyAlignment="1">
      <alignment horizontal="right" vertical="center"/>
    </xf>
    <xf numFmtId="0" fontId="15" fillId="0" borderId="24" xfId="3" applyFont="1" applyBorder="1" applyAlignment="1">
      <alignment horizontal="right" vertical="center"/>
    </xf>
    <xf numFmtId="1" fontId="41" fillId="0" borderId="27" xfId="3" applyNumberFormat="1" applyFont="1" applyBorder="1" applyAlignment="1">
      <alignment horizontal="center" vertical="center"/>
    </xf>
    <xf numFmtId="1" fontId="41" fillId="0" borderId="24" xfId="3" applyNumberFormat="1" applyFont="1" applyBorder="1" applyAlignment="1">
      <alignment horizontal="center" vertical="center"/>
    </xf>
    <xf numFmtId="0" fontId="19" fillId="2" borderId="0" xfId="3" applyFont="1" applyFill="1" applyAlignment="1">
      <alignment horizontal="center" vertical="center"/>
    </xf>
    <xf numFmtId="0" fontId="15" fillId="2" borderId="0" xfId="3" applyFont="1" applyFill="1" applyAlignment="1">
      <alignment horizontal="left" vertical="center"/>
    </xf>
    <xf numFmtId="0" fontId="16" fillId="2" borderId="0" xfId="3" applyFont="1" applyFill="1" applyAlignment="1">
      <alignment horizontal="left" vertical="center"/>
    </xf>
    <xf numFmtId="0" fontId="37" fillId="2" borderId="0" xfId="3" applyFont="1" applyFill="1" applyAlignment="1">
      <alignment horizontal="left" vertical="center"/>
    </xf>
    <xf numFmtId="49" fontId="16" fillId="8" borderId="67" xfId="3" applyNumberFormat="1" applyFont="1" applyFill="1" applyBorder="1" applyAlignment="1">
      <alignment horizontal="left" vertical="center" wrapText="1"/>
    </xf>
    <xf numFmtId="0" fontId="16" fillId="8" borderId="63" xfId="3" applyFont="1" applyFill="1" applyBorder="1" applyAlignment="1">
      <alignment horizontal="center" vertical="center"/>
    </xf>
    <xf numFmtId="0" fontId="16" fillId="8" borderId="8" xfId="3" applyFont="1" applyFill="1" applyBorder="1" applyAlignment="1">
      <alignment horizontal="center" vertical="center"/>
    </xf>
    <xf numFmtId="0" fontId="18" fillId="8" borderId="25" xfId="3" applyFont="1" applyFill="1" applyBorder="1" applyAlignment="1">
      <alignment horizontal="center" vertical="center"/>
    </xf>
    <xf numFmtId="0" fontId="18" fillId="22" borderId="72" xfId="3" applyFont="1" applyFill="1" applyBorder="1" applyAlignment="1">
      <alignment horizontal="center" vertical="center"/>
    </xf>
    <xf numFmtId="0" fontId="18" fillId="22" borderId="71" xfId="3" applyFont="1" applyFill="1" applyBorder="1" applyAlignment="1">
      <alignment horizontal="center" vertical="center"/>
    </xf>
    <xf numFmtId="0" fontId="16" fillId="20" borderId="64" xfId="3" applyFont="1" applyFill="1" applyBorder="1" applyAlignment="1">
      <alignment horizontal="center" vertical="center"/>
    </xf>
    <xf numFmtId="0" fontId="16" fillId="20" borderId="62" xfId="3" applyFont="1" applyFill="1" applyBorder="1" applyAlignment="1">
      <alignment horizontal="center" vertical="center"/>
    </xf>
    <xf numFmtId="0" fontId="18" fillId="22" borderId="38" xfId="3" applyFont="1" applyFill="1" applyBorder="1" applyAlignment="1">
      <alignment horizontal="center" vertical="center"/>
    </xf>
    <xf numFmtId="0" fontId="18" fillId="22" borderId="39" xfId="3" applyFont="1" applyFill="1" applyBorder="1" applyAlignment="1">
      <alignment horizontal="center" vertical="center"/>
    </xf>
    <xf numFmtId="0" fontId="18" fillId="22" borderId="91" xfId="3" applyFont="1" applyFill="1" applyBorder="1" applyAlignment="1">
      <alignment horizontal="center" vertical="center"/>
    </xf>
    <xf numFmtId="0" fontId="18" fillId="22" borderId="93" xfId="3" applyFont="1" applyFill="1" applyBorder="1" applyAlignment="1">
      <alignment horizontal="center" vertical="center"/>
    </xf>
    <xf numFmtId="0" fontId="16" fillId="21" borderId="28" xfId="3" applyFont="1" applyFill="1" applyBorder="1" applyAlignment="1">
      <alignment horizontal="center" vertical="center"/>
    </xf>
    <xf numFmtId="1" fontId="15" fillId="2" borderId="47" xfId="3" applyNumberFormat="1" applyFont="1" applyFill="1" applyBorder="1" applyAlignment="1">
      <alignment horizontal="center" vertical="center"/>
    </xf>
    <xf numFmtId="1" fontId="15" fillId="2" borderId="48" xfId="3" applyNumberFormat="1" applyFont="1" applyFill="1" applyBorder="1" applyAlignment="1">
      <alignment horizontal="center" vertical="center"/>
    </xf>
    <xf numFmtId="1" fontId="15" fillId="2" borderId="49" xfId="3" applyNumberFormat="1" applyFont="1" applyFill="1" applyBorder="1" applyAlignment="1">
      <alignment horizontal="center" vertical="center"/>
    </xf>
    <xf numFmtId="49" fontId="16" fillId="22" borderId="69" xfId="0" applyNumberFormat="1" applyFont="1" applyFill="1" applyBorder="1" applyAlignment="1">
      <alignment horizontal="left" vertical="center" wrapText="1"/>
    </xf>
    <xf numFmtId="0" fontId="16" fillId="22" borderId="44" xfId="3" applyFont="1" applyFill="1" applyBorder="1" applyAlignment="1">
      <alignment horizontal="center" vertical="center"/>
    </xf>
    <xf numFmtId="0" fontId="40" fillId="21" borderId="64" xfId="3" applyFont="1" applyFill="1" applyBorder="1" applyAlignment="1">
      <alignment horizontal="center" vertical="center"/>
    </xf>
    <xf numFmtId="0" fontId="16" fillId="11" borderId="14" xfId="3" applyFont="1" applyFill="1" applyBorder="1" applyAlignment="1">
      <alignment horizontal="center" vertical="center"/>
    </xf>
    <xf numFmtId="0" fontId="16" fillId="11" borderId="0" xfId="3" applyFont="1" applyFill="1" applyAlignment="1">
      <alignment horizontal="center" vertical="center"/>
    </xf>
    <xf numFmtId="1" fontId="18" fillId="8" borderId="38" xfId="3" applyNumberFormat="1" applyFont="1" applyFill="1" applyBorder="1" applyAlignment="1">
      <alignment horizontal="center" vertical="center"/>
    </xf>
    <xf numFmtId="1" fontId="18" fillId="8" borderId="39" xfId="3" applyNumberFormat="1" applyFont="1" applyFill="1" applyBorder="1" applyAlignment="1">
      <alignment horizontal="center" vertical="center"/>
    </xf>
    <xf numFmtId="1" fontId="18" fillId="8" borderId="40" xfId="3" applyNumberFormat="1" applyFont="1" applyFill="1" applyBorder="1" applyAlignment="1">
      <alignment horizontal="center" vertical="center"/>
    </xf>
    <xf numFmtId="0" fontId="18" fillId="22" borderId="67" xfId="3" applyFont="1" applyFill="1" applyBorder="1" applyAlignment="1">
      <alignment horizontal="center" vertical="center"/>
    </xf>
    <xf numFmtId="0" fontId="18" fillId="22" borderId="28" xfId="3" applyFont="1" applyFill="1" applyBorder="1" applyAlignment="1">
      <alignment horizontal="center" vertical="center"/>
    </xf>
    <xf numFmtId="0" fontId="18" fillId="22" borderId="46" xfId="3" applyFont="1" applyFill="1" applyBorder="1" applyAlignment="1">
      <alignment horizontal="center" vertical="center"/>
    </xf>
    <xf numFmtId="0" fontId="18" fillId="22" borderId="40" xfId="3" applyFont="1" applyFill="1" applyBorder="1" applyAlignment="1">
      <alignment horizontal="center" vertical="center"/>
    </xf>
    <xf numFmtId="0" fontId="18" fillId="22" borderId="42" xfId="3" applyFont="1" applyFill="1" applyBorder="1" applyAlignment="1">
      <alignment horizontal="center" vertical="center"/>
    </xf>
    <xf numFmtId="0" fontId="18" fillId="22" borderId="14" xfId="3" applyFont="1" applyFill="1" applyBorder="1" applyAlignment="1">
      <alignment horizontal="center" vertical="center"/>
    </xf>
    <xf numFmtId="0" fontId="18" fillId="22" borderId="43" xfId="3" applyFont="1" applyFill="1" applyBorder="1" applyAlignment="1">
      <alignment horizontal="center" vertical="center"/>
    </xf>
    <xf numFmtId="0" fontId="18" fillId="8" borderId="68" xfId="3" applyFont="1" applyFill="1" applyBorder="1" applyAlignment="1">
      <alignment horizontal="center" vertical="center"/>
    </xf>
    <xf numFmtId="0" fontId="18" fillId="8" borderId="42" xfId="3" applyFont="1" applyFill="1" applyBorder="1" applyAlignment="1">
      <alignment horizontal="center" vertical="center"/>
    </xf>
    <xf numFmtId="0" fontId="40" fillId="20" borderId="64" xfId="3" applyFont="1" applyFill="1" applyBorder="1" applyAlignment="1">
      <alignment horizontal="center" vertical="center"/>
    </xf>
    <xf numFmtId="0" fontId="40" fillId="20" borderId="32" xfId="3" applyFont="1" applyFill="1" applyBorder="1" applyAlignment="1">
      <alignment horizontal="center" vertical="center"/>
    </xf>
    <xf numFmtId="0" fontId="40" fillId="20" borderId="62" xfId="3" applyFont="1" applyFill="1" applyBorder="1" applyAlignment="1">
      <alignment horizontal="center" vertical="center"/>
    </xf>
    <xf numFmtId="164" fontId="40" fillId="20" borderId="8" xfId="3" applyNumberFormat="1" applyFont="1" applyFill="1" applyBorder="1" applyAlignment="1">
      <alignment horizontal="center" vertical="center"/>
    </xf>
    <xf numFmtId="164" fontId="40" fillId="20" borderId="15" xfId="3" applyNumberFormat="1" applyFont="1" applyFill="1" applyBorder="1" applyAlignment="1">
      <alignment horizontal="center" vertical="center"/>
    </xf>
    <xf numFmtId="164" fontId="40" fillId="20" borderId="9" xfId="3" applyNumberFormat="1" applyFont="1" applyFill="1" applyBorder="1" applyAlignment="1">
      <alignment horizontal="center" vertical="center"/>
    </xf>
    <xf numFmtId="9" fontId="40" fillId="20" borderId="8" xfId="3" applyNumberFormat="1" applyFont="1" applyFill="1" applyBorder="1" applyAlignment="1">
      <alignment horizontal="center" vertical="center"/>
    </xf>
    <xf numFmtId="9" fontId="40" fillId="20" borderId="15" xfId="3" applyNumberFormat="1" applyFont="1" applyFill="1" applyBorder="1" applyAlignment="1">
      <alignment horizontal="center" vertical="center"/>
    </xf>
    <xf numFmtId="9" fontId="40" fillId="20" borderId="9" xfId="3" applyNumberFormat="1" applyFont="1" applyFill="1" applyBorder="1" applyAlignment="1">
      <alignment horizontal="center" vertical="center"/>
    </xf>
    <xf numFmtId="0" fontId="40" fillId="20" borderId="63" xfId="3" applyFont="1" applyFill="1" applyBorder="1" applyAlignment="1">
      <alignment horizontal="center" vertical="center"/>
    </xf>
    <xf numFmtId="0" fontId="40" fillId="20" borderId="58" xfId="3" applyFont="1" applyFill="1" applyBorder="1" applyAlignment="1">
      <alignment horizontal="center" vertical="center"/>
    </xf>
    <xf numFmtId="0" fontId="40" fillId="20" borderId="61" xfId="3" applyFont="1" applyFill="1" applyBorder="1" applyAlignment="1">
      <alignment horizontal="center" vertical="center"/>
    </xf>
    <xf numFmtId="0" fontId="16" fillId="7" borderId="4" xfId="3" applyFont="1" applyFill="1" applyBorder="1" applyAlignment="1">
      <alignment horizontal="center" vertical="center"/>
    </xf>
    <xf numFmtId="0" fontId="16" fillId="7" borderId="97" xfId="3" applyFont="1" applyFill="1" applyBorder="1" applyAlignment="1">
      <alignment horizontal="center" vertical="center"/>
    </xf>
    <xf numFmtId="0" fontId="16" fillId="7" borderId="98" xfId="3" applyFont="1" applyFill="1" applyBorder="1" applyAlignment="1">
      <alignment horizontal="center" vertical="center"/>
    </xf>
    <xf numFmtId="0" fontId="16" fillId="5" borderId="63" xfId="4" applyFont="1" applyFill="1" applyBorder="1" applyAlignment="1">
      <alignment horizontal="center" vertical="center"/>
    </xf>
    <xf numFmtId="0" fontId="16" fillId="5" borderId="58" xfId="4" applyFont="1" applyFill="1" applyBorder="1" applyAlignment="1">
      <alignment horizontal="center" vertical="center"/>
    </xf>
    <xf numFmtId="0" fontId="16" fillId="5" borderId="61" xfId="4" applyFont="1" applyFill="1" applyBorder="1" applyAlignment="1">
      <alignment horizontal="center" vertical="center"/>
    </xf>
    <xf numFmtId="0" fontId="18" fillId="22" borderId="6" xfId="3" applyFont="1" applyFill="1" applyBorder="1" applyAlignment="1">
      <alignment horizontal="center" vertical="center"/>
    </xf>
    <xf numFmtId="0" fontId="18" fillId="22" borderId="0" xfId="3" applyFont="1" applyFill="1" applyAlignment="1">
      <alignment horizontal="center" vertical="center"/>
    </xf>
    <xf numFmtId="0" fontId="18" fillId="22" borderId="4" xfId="3" applyFont="1" applyFill="1" applyBorder="1" applyAlignment="1">
      <alignment horizontal="center" vertical="center"/>
    </xf>
    <xf numFmtId="49" fontId="16" fillId="22" borderId="80" xfId="3" applyNumberFormat="1" applyFont="1" applyFill="1" applyBorder="1" applyAlignment="1">
      <alignment horizontal="left" vertical="center" wrapText="1"/>
    </xf>
    <xf numFmtId="49" fontId="16" fillId="22" borderId="82" xfId="3" applyNumberFormat="1" applyFont="1" applyFill="1" applyBorder="1" applyAlignment="1">
      <alignment horizontal="left" vertical="center" wrapText="1"/>
    </xf>
    <xf numFmtId="49" fontId="16" fillId="22" borderId="81" xfId="3" applyNumberFormat="1" applyFont="1" applyFill="1" applyBorder="1" applyAlignment="1">
      <alignment horizontal="left" vertical="center" wrapText="1"/>
    </xf>
    <xf numFmtId="0" fontId="16" fillId="22" borderId="1" xfId="3" applyFont="1" applyFill="1" applyBorder="1" applyAlignment="1">
      <alignment horizontal="center" vertical="center"/>
    </xf>
    <xf numFmtId="0" fontId="16" fillId="22" borderId="42" xfId="3" applyFont="1" applyFill="1" applyBorder="1" applyAlignment="1">
      <alignment horizontal="center" vertical="center"/>
    </xf>
    <xf numFmtId="0" fontId="16" fillId="22" borderId="14" xfId="3" applyFont="1" applyFill="1" applyBorder="1" applyAlignment="1">
      <alignment horizontal="center" vertical="center"/>
    </xf>
    <xf numFmtId="0" fontId="16" fillId="22" borderId="43" xfId="3" applyFont="1" applyFill="1" applyBorder="1" applyAlignment="1">
      <alignment horizontal="center" vertical="center"/>
    </xf>
    <xf numFmtId="0" fontId="15" fillId="0" borderId="14" xfId="3" applyFont="1" applyBorder="1" applyAlignment="1">
      <alignment horizontal="right" vertical="center"/>
    </xf>
    <xf numFmtId="0" fontId="15" fillId="0" borderId="0" xfId="3" applyFont="1" applyAlignment="1">
      <alignment horizontal="right" vertical="center"/>
    </xf>
    <xf numFmtId="0" fontId="18" fillId="22" borderId="45" xfId="3" applyFont="1" applyFill="1" applyBorder="1" applyAlignment="1">
      <alignment horizontal="center" vertical="center"/>
    </xf>
    <xf numFmtId="0" fontId="16" fillId="18" borderId="0" xfId="3" applyFont="1" applyFill="1" applyAlignment="1">
      <alignment horizontal="left" vertical="center" wrapText="1"/>
    </xf>
    <xf numFmtId="0" fontId="16" fillId="18" borderId="7" xfId="3" applyFont="1" applyFill="1" applyBorder="1" applyAlignment="1">
      <alignment horizontal="left" vertical="center" wrapText="1"/>
    </xf>
    <xf numFmtId="0" fontId="16" fillId="20" borderId="63" xfId="4" applyFont="1" applyFill="1" applyBorder="1" applyAlignment="1">
      <alignment horizontal="center" vertical="center"/>
    </xf>
    <xf numFmtId="0" fontId="16" fillId="20" borderId="61" xfId="4" applyFont="1" applyFill="1" applyBorder="1" applyAlignment="1">
      <alignment horizontal="center" vertical="center"/>
    </xf>
    <xf numFmtId="0" fontId="15" fillId="19" borderId="10" xfId="3" applyFont="1" applyFill="1" applyBorder="1" applyAlignment="1">
      <alignment horizontal="center" vertical="center" wrapText="1"/>
    </xf>
    <xf numFmtId="0" fontId="15" fillId="19" borderId="11" xfId="3" applyFont="1" applyFill="1" applyBorder="1" applyAlignment="1">
      <alignment horizontal="center" vertical="center" wrapText="1"/>
    </xf>
    <xf numFmtId="0" fontId="16" fillId="21" borderId="63" xfId="4" applyFont="1" applyFill="1" applyBorder="1" applyAlignment="1">
      <alignment horizontal="center" vertical="center"/>
    </xf>
    <xf numFmtId="0" fontId="16" fillId="21" borderId="58" xfId="4" applyFont="1" applyFill="1" applyBorder="1" applyAlignment="1">
      <alignment horizontal="center" vertical="center"/>
    </xf>
    <xf numFmtId="0" fontId="16" fillId="21" borderId="61" xfId="4" applyFont="1" applyFill="1" applyBorder="1" applyAlignment="1">
      <alignment horizontal="center" vertical="center"/>
    </xf>
    <xf numFmtId="1" fontId="18" fillId="8" borderId="91" xfId="3" applyNumberFormat="1" applyFont="1" applyFill="1" applyBorder="1" applyAlignment="1">
      <alignment horizontal="center" vertical="center"/>
    </xf>
    <xf numFmtId="1" fontId="18" fillId="8" borderId="92" xfId="3" applyNumberFormat="1" applyFont="1" applyFill="1" applyBorder="1" applyAlignment="1">
      <alignment horizontal="center" vertical="center"/>
    </xf>
    <xf numFmtId="1" fontId="18" fillId="8" borderId="93" xfId="3" applyNumberFormat="1" applyFont="1" applyFill="1" applyBorder="1" applyAlignment="1">
      <alignment horizontal="center" vertical="center"/>
    </xf>
    <xf numFmtId="0" fontId="10" fillId="7" borderId="15" xfId="3" applyFont="1" applyFill="1" applyBorder="1" applyAlignment="1">
      <alignment horizontal="center" vertical="center" wrapText="1"/>
    </xf>
    <xf numFmtId="0" fontId="10" fillId="7" borderId="20" xfId="3" applyFont="1" applyFill="1" applyBorder="1" applyAlignment="1">
      <alignment horizontal="center" vertical="center" wrapText="1"/>
    </xf>
    <xf numFmtId="0" fontId="10" fillId="7" borderId="32" xfId="3" applyFont="1" applyFill="1" applyBorder="1" applyAlignment="1">
      <alignment horizontal="center" vertical="center" wrapText="1"/>
    </xf>
    <xf numFmtId="0" fontId="10" fillId="7" borderId="23" xfId="3" applyFont="1" applyFill="1" applyBorder="1" applyAlignment="1">
      <alignment horizontal="center" vertical="center" wrapText="1"/>
    </xf>
    <xf numFmtId="0" fontId="10" fillId="6" borderId="11" xfId="3" applyFont="1" applyFill="1" applyBorder="1" applyAlignment="1">
      <alignment horizontal="center" vertical="center" wrapText="1"/>
    </xf>
    <xf numFmtId="0" fontId="10" fillId="6" borderId="0" xfId="3" applyFont="1" applyFill="1" applyAlignment="1">
      <alignment horizontal="center" vertical="center" wrapText="1"/>
    </xf>
    <xf numFmtId="0" fontId="10" fillId="6" borderId="19" xfId="3" applyFont="1" applyFill="1" applyBorder="1" applyAlignment="1">
      <alignment horizontal="center" vertical="center" wrapText="1"/>
    </xf>
    <xf numFmtId="0" fontId="10" fillId="6" borderId="13" xfId="3" applyFont="1" applyFill="1" applyBorder="1" applyAlignment="1">
      <alignment horizontal="center" vertical="center" wrapText="1"/>
    </xf>
    <xf numFmtId="0" fontId="10" fillId="6" borderId="32" xfId="3" applyFont="1" applyFill="1" applyBorder="1" applyAlignment="1">
      <alignment horizontal="center" vertical="center" wrapText="1"/>
    </xf>
    <xf numFmtId="0" fontId="10" fillId="6" borderId="23" xfId="3" applyFont="1" applyFill="1" applyBorder="1" applyAlignment="1">
      <alignment horizontal="center" vertical="center" wrapText="1"/>
    </xf>
    <xf numFmtId="0" fontId="10" fillId="10" borderId="0" xfId="3" applyFont="1" applyFill="1" applyAlignment="1">
      <alignment horizontal="center" vertical="center"/>
    </xf>
    <xf numFmtId="0" fontId="10" fillId="10" borderId="19" xfId="3" applyFont="1" applyFill="1" applyBorder="1" applyAlignment="1">
      <alignment horizontal="center" vertical="center"/>
    </xf>
    <xf numFmtId="0" fontId="10" fillId="10" borderId="32" xfId="3" applyFont="1" applyFill="1" applyBorder="1" applyAlignment="1">
      <alignment horizontal="center" vertical="center" wrapText="1"/>
    </xf>
    <xf numFmtId="0" fontId="10" fillId="10" borderId="23" xfId="3" applyFont="1" applyFill="1" applyBorder="1" applyAlignment="1">
      <alignment horizontal="center" vertical="center" wrapText="1"/>
    </xf>
    <xf numFmtId="0" fontId="10" fillId="9" borderId="16" xfId="3" applyFont="1" applyFill="1" applyBorder="1" applyAlignment="1">
      <alignment horizontal="center" vertical="center"/>
    </xf>
    <xf numFmtId="0" fontId="10" fillId="9" borderId="17" xfId="3" applyFont="1" applyFill="1" applyBorder="1" applyAlignment="1">
      <alignment horizontal="center" vertical="center"/>
    </xf>
    <xf numFmtId="0" fontId="10" fillId="9" borderId="21" xfId="3" applyFont="1" applyFill="1" applyBorder="1" applyAlignment="1">
      <alignment horizontal="center" vertical="center"/>
    </xf>
    <xf numFmtId="0" fontId="10" fillId="9" borderId="13" xfId="3" applyFont="1" applyFill="1" applyBorder="1" applyAlignment="1">
      <alignment horizontal="center" vertical="center" wrapText="1"/>
    </xf>
    <xf numFmtId="0" fontId="10" fillId="9" borderId="32" xfId="3" applyFont="1" applyFill="1" applyBorder="1" applyAlignment="1">
      <alignment horizontal="center" vertical="center" wrapText="1"/>
    </xf>
    <xf numFmtId="0" fontId="10" fillId="9" borderId="23" xfId="3" applyFont="1" applyFill="1" applyBorder="1" applyAlignment="1">
      <alignment horizontal="center" vertical="center" wrapText="1"/>
    </xf>
    <xf numFmtId="0" fontId="10" fillId="8" borderId="16" xfId="3" applyFont="1" applyFill="1" applyBorder="1" applyAlignment="1">
      <alignment horizontal="center" vertical="center" wrapText="1"/>
    </xf>
    <xf numFmtId="0" fontId="10" fillId="8" borderId="17" xfId="3" applyFont="1" applyFill="1" applyBorder="1" applyAlignment="1">
      <alignment horizontal="center" vertical="center" wrapText="1"/>
    </xf>
    <xf numFmtId="0" fontId="10" fillId="8" borderId="21" xfId="3" applyFont="1" applyFill="1" applyBorder="1" applyAlignment="1">
      <alignment horizontal="center" vertical="center" wrapText="1"/>
    </xf>
    <xf numFmtId="0" fontId="10" fillId="8" borderId="13" xfId="3" applyFont="1" applyFill="1" applyBorder="1" applyAlignment="1">
      <alignment horizontal="center" vertical="center" wrapText="1"/>
    </xf>
    <xf numFmtId="0" fontId="10" fillId="8" borderId="32" xfId="3" applyFont="1" applyFill="1" applyBorder="1" applyAlignment="1">
      <alignment horizontal="center" vertical="center" wrapText="1"/>
    </xf>
    <xf numFmtId="0" fontId="10" fillId="8" borderId="23" xfId="3" applyFont="1" applyFill="1" applyBorder="1" applyAlignment="1">
      <alignment horizontal="center" vertical="center" wrapText="1"/>
    </xf>
    <xf numFmtId="0" fontId="2" fillId="2" borderId="0" xfId="3" applyFill="1" applyAlignment="1">
      <alignment horizontal="left" vertical="top" wrapText="1"/>
    </xf>
    <xf numFmtId="0" fontId="8" fillId="2" borderId="10" xfId="3" applyFont="1" applyFill="1" applyBorder="1" applyAlignment="1">
      <alignment horizontal="center" vertical="center" wrapText="1"/>
    </xf>
    <xf numFmtId="0" fontId="8" fillId="2" borderId="14" xfId="3" applyFont="1" applyFill="1" applyBorder="1" applyAlignment="1">
      <alignment horizontal="center" vertical="center" wrapText="1"/>
    </xf>
    <xf numFmtId="0" fontId="8" fillId="2" borderId="18" xfId="3" applyFont="1" applyFill="1" applyBorder="1" applyAlignment="1">
      <alignment horizontal="center" vertical="center" wrapText="1"/>
    </xf>
    <xf numFmtId="0" fontId="8" fillId="2" borderId="12" xfId="3" applyFont="1" applyFill="1" applyBorder="1" applyAlignment="1">
      <alignment horizontal="center" vertical="center"/>
    </xf>
    <xf numFmtId="0" fontId="8" fillId="2" borderId="15" xfId="3" applyFont="1" applyFill="1" applyBorder="1" applyAlignment="1">
      <alignment horizontal="center" vertical="center"/>
    </xf>
    <xf numFmtId="0" fontId="8" fillId="2" borderId="20" xfId="3" applyFont="1" applyFill="1" applyBorder="1" applyAlignment="1">
      <alignment horizontal="center" vertical="center"/>
    </xf>
    <xf numFmtId="0" fontId="8" fillId="2" borderId="11" xfId="3" applyFont="1" applyFill="1" applyBorder="1" applyAlignment="1">
      <alignment horizontal="center" vertical="center" wrapText="1"/>
    </xf>
    <xf numFmtId="0" fontId="8" fillId="2" borderId="0" xfId="3" applyFont="1" applyFill="1" applyAlignment="1">
      <alignment horizontal="center" vertical="center"/>
    </xf>
    <xf numFmtId="0" fontId="8" fillId="2" borderId="19" xfId="3" applyFont="1" applyFill="1" applyBorder="1" applyAlignment="1">
      <alignment horizontal="center" vertical="center"/>
    </xf>
    <xf numFmtId="0" fontId="8" fillId="2" borderId="13" xfId="3" applyFont="1" applyFill="1" applyBorder="1" applyAlignment="1">
      <alignment horizontal="center" vertical="center"/>
    </xf>
    <xf numFmtId="0" fontId="8" fillId="2" borderId="32" xfId="3" applyFont="1" applyFill="1" applyBorder="1" applyAlignment="1">
      <alignment horizontal="center" vertical="center"/>
    </xf>
    <xf numFmtId="0" fontId="8" fillId="2" borderId="23" xfId="3" applyFont="1" applyFill="1" applyBorder="1" applyAlignment="1">
      <alignment horizontal="center" vertical="center"/>
    </xf>
    <xf numFmtId="0" fontId="39" fillId="8" borderId="16" xfId="3" applyFont="1" applyFill="1" applyBorder="1" applyAlignment="1">
      <alignment horizontal="center" vertical="center" wrapText="1"/>
    </xf>
    <xf numFmtId="0" fontId="39" fillId="8" borderId="17" xfId="3" applyFont="1" applyFill="1" applyBorder="1" applyAlignment="1">
      <alignment horizontal="center" vertical="center" wrapText="1"/>
    </xf>
    <xf numFmtId="0" fontId="39" fillId="8" borderId="21" xfId="3" applyFont="1" applyFill="1" applyBorder="1" applyAlignment="1">
      <alignment horizontal="center" vertical="center" wrapText="1"/>
    </xf>
    <xf numFmtId="0" fontId="39" fillId="8" borderId="13" xfId="3" applyFont="1" applyFill="1" applyBorder="1" applyAlignment="1">
      <alignment horizontal="center" vertical="center" wrapText="1"/>
    </xf>
    <xf numFmtId="0" fontId="39" fillId="8" borderId="32" xfId="3" applyFont="1" applyFill="1" applyBorder="1" applyAlignment="1">
      <alignment horizontal="center" vertical="center" wrapText="1"/>
    </xf>
    <xf numFmtId="0" fontId="39" fillId="8" borderId="23" xfId="3" applyFont="1" applyFill="1" applyBorder="1" applyAlignment="1">
      <alignment horizontal="center" vertical="center" wrapText="1"/>
    </xf>
    <xf numFmtId="0" fontId="39" fillId="23" borderId="15" xfId="3" applyFont="1" applyFill="1" applyBorder="1" applyAlignment="1">
      <alignment horizontal="center" vertical="center" wrapText="1"/>
    </xf>
    <xf numFmtId="0" fontId="39" fillId="23" borderId="20" xfId="3" applyFont="1" applyFill="1" applyBorder="1" applyAlignment="1">
      <alignment horizontal="center" vertical="center" wrapText="1"/>
    </xf>
    <xf numFmtId="0" fontId="39" fillId="23" borderId="32" xfId="3" applyFont="1" applyFill="1" applyBorder="1" applyAlignment="1">
      <alignment horizontal="center" vertical="center" wrapText="1"/>
    </xf>
    <xf numFmtId="0" fontId="39" fillId="23" borderId="23" xfId="3" applyFont="1" applyFill="1" applyBorder="1" applyAlignment="1">
      <alignment horizontal="center" vertical="center" wrapText="1"/>
    </xf>
    <xf numFmtId="0" fontId="39" fillId="6" borderId="11" xfId="3" applyFont="1" applyFill="1" applyBorder="1" applyAlignment="1">
      <alignment horizontal="center" vertical="center" wrapText="1"/>
    </xf>
    <xf numFmtId="0" fontId="39" fillId="6" borderId="0" xfId="3" applyFont="1" applyFill="1" applyAlignment="1">
      <alignment horizontal="center" vertical="center" wrapText="1"/>
    </xf>
    <xf numFmtId="0" fontId="39" fillId="6" borderId="19" xfId="3" applyFont="1" applyFill="1" applyBorder="1" applyAlignment="1">
      <alignment horizontal="center" vertical="center" wrapText="1"/>
    </xf>
    <xf numFmtId="0" fontId="39" fillId="6" borderId="13" xfId="3" applyFont="1" applyFill="1" applyBorder="1" applyAlignment="1">
      <alignment horizontal="center" vertical="center" wrapText="1"/>
    </xf>
    <xf numFmtId="0" fontId="39" fillId="6" borderId="32" xfId="3" applyFont="1" applyFill="1" applyBorder="1" applyAlignment="1">
      <alignment horizontal="center" vertical="center" wrapText="1"/>
    </xf>
    <xf numFmtId="0" fontId="39" fillId="6" borderId="23" xfId="3" applyFont="1" applyFill="1" applyBorder="1" applyAlignment="1">
      <alignment horizontal="center" vertical="center" wrapText="1"/>
    </xf>
    <xf numFmtId="0" fontId="39" fillId="10" borderId="0" xfId="3" applyFont="1" applyFill="1" applyAlignment="1">
      <alignment horizontal="center" vertical="center"/>
    </xf>
    <xf numFmtId="0" fontId="39" fillId="10" borderId="19" xfId="3" applyFont="1" applyFill="1" applyBorder="1" applyAlignment="1">
      <alignment horizontal="center" vertical="center"/>
    </xf>
    <xf numFmtId="0" fontId="39" fillId="10" borderId="32" xfId="3" applyFont="1" applyFill="1" applyBorder="1" applyAlignment="1">
      <alignment horizontal="center" vertical="center" wrapText="1"/>
    </xf>
    <xf numFmtId="0" fontId="39" fillId="10" borderId="23" xfId="3" applyFont="1" applyFill="1" applyBorder="1" applyAlignment="1">
      <alignment horizontal="center" vertical="center" wrapText="1"/>
    </xf>
    <xf numFmtId="0" fontId="39" fillId="9" borderId="16" xfId="3" applyFont="1" applyFill="1" applyBorder="1" applyAlignment="1">
      <alignment horizontal="center" vertical="center"/>
    </xf>
    <xf numFmtId="0" fontId="39" fillId="9" borderId="17" xfId="3" applyFont="1" applyFill="1" applyBorder="1" applyAlignment="1">
      <alignment horizontal="center" vertical="center"/>
    </xf>
    <xf numFmtId="0" fontId="39" fillId="9" borderId="21" xfId="3" applyFont="1" applyFill="1" applyBorder="1" applyAlignment="1">
      <alignment horizontal="center" vertical="center"/>
    </xf>
    <xf numFmtId="0" fontId="39" fillId="9" borderId="13" xfId="3" applyFont="1" applyFill="1" applyBorder="1" applyAlignment="1">
      <alignment horizontal="center" vertical="center" wrapText="1"/>
    </xf>
    <xf numFmtId="0" fontId="39" fillId="9" borderId="32" xfId="3" applyFont="1" applyFill="1" applyBorder="1" applyAlignment="1">
      <alignment horizontal="center" vertical="center" wrapText="1"/>
    </xf>
    <xf numFmtId="0" fontId="39" fillId="9" borderId="23" xfId="3" applyFont="1" applyFill="1" applyBorder="1" applyAlignment="1">
      <alignment horizontal="center" vertical="center" wrapText="1"/>
    </xf>
  </cellXfs>
  <cellStyles count="9">
    <cellStyle name="Ausgabe" xfId="4" builtinId="21"/>
    <cellStyle name="Ausgabe 2" xfId="6" xr:uid="{00000000-0005-0000-0000-000001000000}"/>
    <cellStyle name="Excel Built-in Normal" xfId="8" xr:uid="{365ECC74-57D6-4881-BFBF-1C5ECBD7A678}"/>
    <cellStyle name="Link" xfId="5" builtinId="8"/>
    <cellStyle name="Link 2" xfId="7" xr:uid="{00000000-0005-0000-0000-000003000000}"/>
    <cellStyle name="Prozent 2" xfId="1" xr:uid="{00000000-0005-0000-0000-000004000000}"/>
    <cellStyle name="Standard" xfId="0" builtinId="0"/>
    <cellStyle name="Standard 2" xfId="2" xr:uid="{00000000-0005-0000-0000-000006000000}"/>
    <cellStyle name="Standard 3" xfId="3" xr:uid="{00000000-0005-0000-0000-000007000000}"/>
  </cellStyles>
  <dxfs count="186">
    <dxf>
      <font>
        <b/>
        <i val="0"/>
        <color theme="1"/>
      </font>
      <fill>
        <patternFill>
          <bgColor rgb="FFCDFF8B"/>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color theme="1"/>
      </font>
      <fill>
        <patternFill>
          <bgColor rgb="FFCDFF8B"/>
        </patternFill>
      </fill>
    </dxf>
    <dxf>
      <font>
        <color theme="1"/>
      </font>
      <fill>
        <patternFill>
          <bgColor rgb="FFFFAFAF"/>
        </patternFill>
      </fill>
    </dxf>
    <dxf>
      <font>
        <color theme="1"/>
      </font>
      <fill>
        <patternFill>
          <bgColor rgb="FFA0FF21"/>
        </patternFill>
      </fill>
    </dxf>
    <dxf>
      <font>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A0FF21"/>
        </patternFill>
      </fill>
    </dxf>
    <dxf>
      <font>
        <b/>
        <i val="0"/>
        <color theme="1"/>
      </font>
      <fill>
        <patternFill>
          <bgColor rgb="FFFF7D7D"/>
        </patternFill>
      </fill>
    </dxf>
    <dxf>
      <font>
        <b/>
        <i val="0"/>
        <color theme="1"/>
      </font>
      <fill>
        <patternFill>
          <bgColor rgb="FFFF7D7D"/>
        </patternFill>
      </fill>
    </dxf>
    <dxf>
      <font>
        <b/>
        <i val="0"/>
        <color theme="1"/>
      </font>
      <fill>
        <patternFill>
          <bgColor rgb="FFA0FF21"/>
        </patternFill>
      </fill>
    </dxf>
    <dxf>
      <font>
        <b/>
        <i val="0"/>
        <color theme="1"/>
      </font>
      <fill>
        <patternFill>
          <bgColor rgb="FFFFAFAF"/>
        </patternFill>
      </fill>
    </dxf>
    <dxf>
      <font>
        <b/>
        <i val="0"/>
        <color theme="1"/>
      </font>
      <fill>
        <patternFill>
          <bgColor rgb="FFCDFF8B"/>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FF7D7D"/>
        </patternFill>
      </fill>
    </dxf>
    <dxf>
      <font>
        <b/>
        <i val="0"/>
        <color theme="1"/>
      </font>
      <fill>
        <patternFill>
          <bgColor rgb="FFA0FF21"/>
        </patternFill>
      </fill>
    </dxf>
    <dxf>
      <font>
        <b/>
        <i val="0"/>
        <color theme="1"/>
      </font>
      <fill>
        <patternFill>
          <bgColor rgb="FFFFAFAF"/>
        </patternFill>
      </fill>
    </dxf>
    <dxf>
      <font>
        <b/>
        <i val="0"/>
        <color theme="1"/>
      </font>
      <fill>
        <patternFill>
          <bgColor rgb="FFCDFF8B"/>
        </patternFill>
      </fill>
    </dxf>
    <dxf>
      <font>
        <b/>
        <i val="0"/>
        <color theme="1"/>
      </font>
      <fill>
        <patternFill>
          <bgColor rgb="FFFF7D7D"/>
        </patternFill>
      </fill>
    </dxf>
    <dxf>
      <font>
        <b/>
        <i val="0"/>
        <color theme="1"/>
      </font>
      <fill>
        <patternFill>
          <bgColor rgb="FFA0FF21"/>
        </patternFill>
      </fill>
    </dxf>
    <dxf>
      <font>
        <b/>
        <i val="0"/>
        <color theme="1"/>
      </font>
      <fill>
        <patternFill>
          <bgColor rgb="FFFFAFAF"/>
        </patternFill>
      </fill>
    </dxf>
    <dxf>
      <font>
        <b/>
        <i val="0"/>
        <color theme="1"/>
      </font>
      <fill>
        <patternFill>
          <bgColor rgb="FFCDFF8B"/>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CDFF8B"/>
        </patternFill>
      </fill>
    </dxf>
    <dxf>
      <font>
        <b/>
        <i val="0"/>
        <color theme="1"/>
      </font>
      <fill>
        <patternFill>
          <bgColor rgb="FFFFAFAF"/>
        </patternFill>
      </fill>
    </dxf>
    <dxf>
      <font>
        <b/>
        <i val="0"/>
        <color theme="1"/>
      </font>
      <fill>
        <patternFill>
          <bgColor rgb="FFA0FF21"/>
        </patternFill>
      </fill>
    </dxf>
    <dxf>
      <font>
        <b/>
        <i val="0"/>
        <color theme="1"/>
      </font>
      <fill>
        <patternFill>
          <bgColor rgb="FFFF7D7D"/>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FF7D7D"/>
        </patternFill>
      </fill>
    </dxf>
    <dxf>
      <font>
        <b/>
        <i val="0"/>
        <color theme="1"/>
      </font>
      <fill>
        <patternFill>
          <bgColor rgb="FFA0FF21"/>
        </patternFill>
      </fill>
    </dxf>
    <dxf>
      <font>
        <b/>
        <i val="0"/>
        <color theme="1"/>
      </font>
      <fill>
        <patternFill>
          <bgColor rgb="FFFFAFAF"/>
        </patternFill>
      </fill>
    </dxf>
    <dxf>
      <font>
        <b/>
        <i val="0"/>
        <color theme="1"/>
      </font>
      <fill>
        <patternFill>
          <bgColor rgb="FFCDFF8B"/>
        </patternFill>
      </fill>
    </dxf>
    <dxf>
      <font>
        <b/>
        <i val="0"/>
        <color rgb="FFFF0000"/>
      </font>
      <fill>
        <patternFill>
          <bgColor theme="0"/>
        </patternFill>
      </fill>
    </dxf>
    <dxf>
      <font>
        <b/>
        <i val="0"/>
        <color theme="1"/>
      </font>
      <fill>
        <patternFill>
          <bgColor rgb="FFFFAFAF"/>
        </patternFill>
      </fill>
    </dxf>
    <dxf>
      <font>
        <b/>
        <i val="0"/>
        <color theme="1"/>
      </font>
      <fill>
        <patternFill>
          <bgColor rgb="FFCDFF8B"/>
        </patternFill>
      </fill>
    </dxf>
    <dxf>
      <font>
        <b/>
        <i val="0"/>
        <color theme="1"/>
      </font>
      <fill>
        <patternFill>
          <bgColor rgb="FFA0FF21"/>
        </patternFill>
      </fill>
    </dxf>
    <dxf>
      <font>
        <b/>
        <i val="0"/>
        <color theme="1"/>
      </font>
      <fill>
        <patternFill>
          <bgColor rgb="FFFF7D7D"/>
        </patternFill>
      </fill>
    </dxf>
    <dxf>
      <font>
        <b/>
        <i val="0"/>
        <color rgb="FFFF0000"/>
      </font>
      <fill>
        <patternFill>
          <bgColor theme="0"/>
        </patternFill>
      </fill>
    </dxf>
    <dxf>
      <font>
        <b/>
        <i val="0"/>
        <color theme="1"/>
      </font>
      <fill>
        <patternFill>
          <bgColor rgb="FFCDFF8B"/>
        </patternFill>
      </fill>
    </dxf>
    <dxf>
      <font>
        <b/>
        <i val="0"/>
        <color theme="1"/>
      </font>
      <fill>
        <patternFill>
          <bgColor rgb="FFFFAFAF"/>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FFAFAF"/>
        </patternFill>
      </fill>
    </dxf>
    <dxf>
      <font>
        <b/>
        <i val="0"/>
        <color rgb="FFFF0000"/>
      </font>
      <fill>
        <patternFill>
          <bgColor theme="0"/>
        </patternFill>
      </fill>
    </dxf>
    <dxf>
      <font>
        <b/>
        <i val="0"/>
        <color theme="1"/>
      </font>
      <fill>
        <patternFill>
          <bgColor rgb="FFFF7D7D"/>
        </patternFill>
      </fill>
    </dxf>
    <dxf>
      <font>
        <b/>
        <i val="0"/>
        <color theme="1"/>
      </font>
      <fill>
        <patternFill>
          <bgColor rgb="FFA0FF21"/>
        </patternFill>
      </fill>
    </dxf>
    <dxf>
      <font>
        <b/>
        <i val="0"/>
        <color theme="1"/>
      </font>
      <fill>
        <patternFill>
          <bgColor rgb="FFCDFF8B"/>
        </patternFill>
      </fill>
    </dxf>
    <dxf>
      <font>
        <b/>
        <i val="0"/>
        <color theme="1"/>
      </font>
      <fill>
        <patternFill>
          <bgColor rgb="FFCDFF8B"/>
        </patternFill>
      </fill>
    </dxf>
    <dxf>
      <font>
        <b/>
        <i val="0"/>
      </font>
      <fill>
        <patternFill>
          <bgColor rgb="FFFFAFAF"/>
        </patternFill>
      </fill>
    </dxf>
    <dxf>
      <fill>
        <patternFill>
          <bgColor rgb="FFFFFF99"/>
        </patternFill>
      </fill>
    </dxf>
    <dxf>
      <font>
        <b/>
        <i val="0"/>
      </font>
      <fill>
        <patternFill>
          <bgColor rgb="FFCDFF8B"/>
        </patternFill>
      </fill>
    </dxf>
    <dxf>
      <fill>
        <patternFill>
          <bgColor rgb="FFFFFF99"/>
        </patternFill>
      </fill>
    </dxf>
    <dxf>
      <font>
        <b/>
        <i val="0"/>
      </font>
      <fill>
        <patternFill>
          <bgColor rgb="FFCDFF8B"/>
        </patternFill>
      </fill>
    </dxf>
    <dxf>
      <font>
        <b/>
        <i val="0"/>
      </font>
      <fill>
        <patternFill>
          <bgColor rgb="FFFFAFAF"/>
        </patternFill>
      </fill>
    </dxf>
    <dxf>
      <font>
        <b/>
        <i val="0"/>
      </font>
      <fill>
        <patternFill>
          <bgColor rgb="FFFF7D7D"/>
        </patternFill>
      </fill>
    </dxf>
    <dxf>
      <font>
        <b/>
        <i val="0"/>
      </font>
      <fill>
        <patternFill>
          <bgColor rgb="FFA0FF21"/>
        </patternFill>
      </fill>
    </dxf>
    <dxf>
      <fill>
        <patternFill>
          <bgColor rgb="FFFFFF00"/>
        </patternFill>
      </fill>
    </dxf>
    <dxf>
      <font>
        <b/>
        <i val="0"/>
      </font>
      <fill>
        <patternFill>
          <bgColor rgb="FFA0FF21"/>
        </patternFill>
      </fill>
    </dxf>
    <dxf>
      <fill>
        <patternFill>
          <bgColor rgb="FFFFFF00"/>
        </patternFill>
      </fill>
    </dxf>
    <dxf>
      <font>
        <b/>
        <i val="0"/>
      </font>
      <fill>
        <patternFill>
          <bgColor rgb="FFFF7D7D"/>
        </patternFill>
      </fill>
    </dxf>
    <dxf>
      <font>
        <b/>
        <i val="0"/>
      </font>
      <fill>
        <patternFill>
          <bgColor rgb="FFCDFF8B"/>
        </patternFill>
      </fill>
    </dxf>
    <dxf>
      <font>
        <b/>
        <i val="0"/>
      </font>
      <fill>
        <patternFill>
          <bgColor rgb="FFFFAFAF"/>
        </patternFill>
      </fill>
    </dxf>
    <dxf>
      <fill>
        <patternFill>
          <bgColor rgb="FFFFFF99"/>
        </patternFill>
      </fill>
    </dxf>
    <dxf>
      <font>
        <b/>
        <i val="0"/>
      </font>
      <fill>
        <patternFill>
          <bgColor rgb="FFFF7D7D"/>
        </patternFill>
      </fill>
    </dxf>
    <dxf>
      <fill>
        <patternFill>
          <bgColor rgb="FFFFFF00"/>
        </patternFill>
      </fill>
    </dxf>
    <dxf>
      <font>
        <b/>
        <i val="0"/>
      </font>
      <fill>
        <patternFill>
          <bgColor rgb="FFA0FF21"/>
        </patternFill>
      </fill>
    </dxf>
    <dxf>
      <fill>
        <patternFill>
          <bgColor rgb="FFFFFF00"/>
        </patternFill>
      </fill>
    </dxf>
    <dxf>
      <font>
        <b/>
        <i val="0"/>
      </font>
      <fill>
        <patternFill>
          <bgColor rgb="FFFF7D7D"/>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ill>
        <patternFill>
          <bgColor rgb="FFFFFF00"/>
        </patternFill>
      </fill>
    </dxf>
    <dxf>
      <font>
        <b/>
        <i val="0"/>
      </font>
      <fill>
        <patternFill>
          <bgColor rgb="FFFF7D7D"/>
        </patternFill>
      </fill>
    </dxf>
    <dxf>
      <font>
        <b/>
        <i val="0"/>
      </font>
      <fill>
        <patternFill>
          <bgColor rgb="FFA0FF21"/>
        </patternFill>
      </fill>
    </dxf>
    <dxf>
      <font>
        <b/>
        <i val="0"/>
      </font>
      <fill>
        <patternFill>
          <bgColor rgb="FFFFAFAF"/>
        </patternFill>
      </fill>
    </dxf>
    <dxf>
      <font>
        <b/>
        <i val="0"/>
      </font>
      <fill>
        <patternFill>
          <bgColor rgb="FFCDFF8B"/>
        </patternFill>
      </fill>
    </dxf>
    <dxf>
      <fill>
        <patternFill>
          <bgColor rgb="FFFFFF99"/>
        </patternFill>
      </fill>
    </dxf>
    <dxf>
      <font>
        <b/>
        <i val="0"/>
      </font>
      <fill>
        <patternFill>
          <bgColor rgb="FFFF7D7D"/>
        </patternFill>
      </fill>
    </dxf>
    <dxf>
      <fill>
        <patternFill>
          <bgColor rgb="FFFFFF00"/>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ill>
        <patternFill>
          <bgColor rgb="FFFFFF00"/>
        </patternFill>
      </fill>
    </dxf>
    <dxf>
      <font>
        <b/>
        <i val="0"/>
      </font>
      <fill>
        <patternFill>
          <bgColor rgb="FFFF7D7D"/>
        </patternFill>
      </fill>
    </dxf>
    <dxf>
      <font>
        <b/>
        <i val="0"/>
      </font>
      <fill>
        <patternFill>
          <bgColor rgb="FFA0FF21"/>
        </patternFill>
      </fill>
    </dxf>
    <dxf>
      <font>
        <b/>
        <i val="0"/>
      </font>
      <fill>
        <patternFill>
          <bgColor rgb="FFCDFF8B"/>
        </patternFill>
      </fill>
    </dxf>
    <dxf>
      <font>
        <b/>
        <i val="0"/>
      </font>
      <fill>
        <patternFill>
          <bgColor rgb="FFFFAFAF"/>
        </patternFill>
      </fill>
    </dxf>
    <dxf>
      <fill>
        <patternFill>
          <bgColor rgb="FFFFFF99"/>
        </patternFill>
      </fill>
    </dxf>
    <dxf>
      <font>
        <b/>
        <i val="0"/>
      </font>
      <fill>
        <patternFill>
          <bgColor rgb="FFA0FF21"/>
        </patternFill>
      </fill>
    </dxf>
    <dxf>
      <fill>
        <patternFill>
          <bgColor rgb="FFFFFF00"/>
        </patternFill>
      </fill>
    </dxf>
    <dxf>
      <font>
        <b/>
        <i val="0"/>
      </font>
      <fill>
        <patternFill>
          <bgColor rgb="FFFF7D7D"/>
        </patternFill>
      </fill>
    </dxf>
    <dxf>
      <font>
        <b/>
        <i val="0"/>
      </font>
      <fill>
        <patternFill>
          <bgColor rgb="FFFFAFAF"/>
        </patternFill>
      </fill>
    </dxf>
    <dxf>
      <fill>
        <patternFill>
          <bgColor rgb="FFFFFF99"/>
        </patternFill>
      </fill>
    </dxf>
    <dxf>
      <font>
        <b/>
        <i val="0"/>
      </font>
      <fill>
        <patternFill>
          <bgColor rgb="FFCDFF8B"/>
        </patternFill>
      </fill>
    </dxf>
    <dxf>
      <font>
        <b/>
        <i val="0"/>
      </font>
      <fill>
        <patternFill>
          <bgColor rgb="FFFF7D7D"/>
        </patternFill>
      </fill>
    </dxf>
    <dxf>
      <font>
        <b/>
        <i val="0"/>
      </font>
      <fill>
        <patternFill>
          <bgColor rgb="FFA0FF21"/>
        </patternFill>
      </fill>
    </dxf>
    <dxf>
      <fill>
        <patternFill>
          <bgColor rgb="FFFFFF00"/>
        </patternFill>
      </fill>
    </dxf>
    <dxf>
      <fill>
        <patternFill>
          <bgColor rgb="FFFFFF99"/>
        </patternFill>
      </fill>
    </dxf>
    <dxf>
      <font>
        <b/>
        <i val="0"/>
      </font>
      <fill>
        <patternFill>
          <bgColor rgb="FFCDFF8B"/>
        </patternFill>
      </fill>
    </dxf>
    <dxf>
      <font>
        <b/>
        <i val="0"/>
      </font>
      <fill>
        <patternFill>
          <bgColor rgb="FFFFAFAF"/>
        </patternFill>
      </fill>
    </dxf>
    <dxf>
      <font>
        <b/>
        <i val="0"/>
      </font>
      <fill>
        <patternFill>
          <bgColor rgb="FFFF7D7D"/>
        </patternFill>
      </fill>
    </dxf>
    <dxf>
      <font>
        <b/>
        <i val="0"/>
      </font>
      <fill>
        <patternFill>
          <bgColor rgb="FFA0FF21"/>
        </patternFill>
      </fill>
    </dxf>
    <dxf>
      <fill>
        <patternFill>
          <bgColor rgb="FFFFFF00"/>
        </patternFill>
      </fill>
    </dxf>
    <dxf>
      <fill>
        <patternFill>
          <bgColor rgb="FFFFFF99"/>
        </patternFill>
      </fill>
    </dxf>
    <dxf>
      <font>
        <b/>
        <i val="0"/>
      </font>
      <fill>
        <patternFill>
          <bgColor rgb="FFFFAFAF"/>
        </patternFill>
      </fill>
    </dxf>
    <dxf>
      <font>
        <b/>
        <i val="0"/>
      </font>
      <fill>
        <patternFill>
          <bgColor rgb="FFCDFF8B"/>
        </patternFill>
      </fill>
    </dxf>
    <dxf>
      <fill>
        <patternFill>
          <bgColor rgb="FFFFFF99"/>
        </patternFill>
      </fill>
    </dxf>
    <dxf>
      <font>
        <b/>
        <i val="0"/>
      </font>
      <fill>
        <patternFill>
          <bgColor rgb="FFCDFF8B"/>
        </patternFill>
      </fill>
    </dxf>
    <dxf>
      <font>
        <b/>
        <i val="0"/>
      </font>
      <fill>
        <patternFill>
          <bgColor rgb="FFFFAFAF"/>
        </patternFill>
      </fill>
    </dxf>
    <dxf>
      <fill>
        <patternFill>
          <bgColor rgb="FFFFFF00"/>
        </patternFill>
      </fill>
    </dxf>
    <dxf>
      <font>
        <b/>
        <i val="0"/>
      </font>
      <fill>
        <patternFill>
          <bgColor rgb="FFFF7D7D"/>
        </patternFill>
      </fill>
    </dxf>
    <dxf>
      <font>
        <b/>
        <i val="0"/>
      </font>
      <fill>
        <patternFill>
          <bgColor rgb="FFA0FF21"/>
        </patternFill>
      </fill>
    </dxf>
    <dxf>
      <fill>
        <patternFill>
          <bgColor rgb="FFFFFF99"/>
        </patternFill>
      </fill>
    </dxf>
    <dxf>
      <font>
        <b/>
        <i val="0"/>
      </font>
      <fill>
        <patternFill>
          <bgColor rgb="FFFFAFAF"/>
        </patternFill>
      </fill>
    </dxf>
    <dxf>
      <font>
        <b/>
        <i val="0"/>
      </font>
      <fill>
        <patternFill>
          <bgColor rgb="FFCDFF8B"/>
        </patternFill>
      </fill>
    </dxf>
    <dxf>
      <font>
        <b/>
        <i val="0"/>
      </font>
      <fill>
        <patternFill>
          <bgColor rgb="FFA0FF21"/>
        </patternFill>
      </fill>
    </dxf>
    <dxf>
      <font>
        <b/>
        <i val="0"/>
      </font>
      <fill>
        <patternFill>
          <bgColor rgb="FFFF7D7D"/>
        </patternFill>
      </fill>
    </dxf>
    <dxf>
      <fill>
        <patternFill>
          <bgColor rgb="FFFFFF00"/>
        </patternFill>
      </fill>
    </dxf>
    <dxf>
      <fill>
        <patternFill>
          <bgColor rgb="FFFFFF99"/>
        </patternFill>
      </fill>
    </dxf>
    <dxf>
      <font>
        <b/>
        <i val="0"/>
      </font>
      <fill>
        <patternFill>
          <bgColor rgb="FFFFAFAF"/>
        </patternFill>
      </fill>
    </dxf>
    <dxf>
      <font>
        <b/>
        <i val="0"/>
      </font>
      <fill>
        <patternFill>
          <bgColor rgb="FFCDFF8B"/>
        </patternFill>
      </fill>
    </dxf>
    <dxf>
      <font>
        <b/>
        <i val="0"/>
      </font>
      <fill>
        <patternFill>
          <bgColor rgb="FFCDFF8B"/>
        </patternFill>
      </fill>
    </dxf>
    <dxf>
      <font>
        <b/>
        <i val="0"/>
      </font>
      <fill>
        <patternFill>
          <bgColor rgb="FFFFAFAF"/>
        </patternFill>
      </fill>
    </dxf>
    <dxf>
      <fill>
        <patternFill>
          <bgColor rgb="FFFFFF99"/>
        </patternFill>
      </fill>
    </dxf>
    <dxf>
      <fill>
        <patternFill>
          <bgColor rgb="FFFFFF00"/>
        </patternFill>
      </fill>
    </dxf>
    <dxf>
      <font>
        <b/>
        <i val="0"/>
      </font>
      <fill>
        <patternFill>
          <bgColor rgb="FFFF7D7D"/>
        </patternFill>
      </fill>
    </dxf>
    <dxf>
      <font>
        <b/>
        <i val="0"/>
      </font>
      <fill>
        <patternFill>
          <bgColor rgb="FFA0FF21"/>
        </patternFill>
      </fill>
    </dxf>
    <dxf>
      <font>
        <b/>
        <i val="0"/>
      </font>
      <fill>
        <patternFill>
          <bgColor rgb="FFFFAFAF"/>
        </patternFill>
      </fill>
    </dxf>
    <dxf>
      <font>
        <b/>
        <i val="0"/>
      </font>
      <fill>
        <patternFill>
          <bgColor rgb="FFCDFF8B"/>
        </patternFill>
      </fill>
    </dxf>
    <dxf>
      <fill>
        <patternFill>
          <bgColor rgb="FFFFFF99"/>
        </patternFill>
      </fill>
    </dxf>
    <dxf>
      <font>
        <b/>
        <i val="0"/>
      </font>
      <fill>
        <patternFill>
          <bgColor rgb="FFA0FF21"/>
        </patternFill>
      </fill>
    </dxf>
    <dxf>
      <font>
        <b/>
        <i val="0"/>
      </font>
      <fill>
        <patternFill>
          <bgColor rgb="FFFF7D7D"/>
        </patternFill>
      </fill>
    </dxf>
    <dxf>
      <fill>
        <patternFill>
          <bgColor rgb="FFFFFF00"/>
        </patternFill>
      </fill>
    </dxf>
    <dxf>
      <fill>
        <patternFill>
          <bgColor rgb="FFFFFF99"/>
        </patternFill>
      </fill>
    </dxf>
    <dxf>
      <font>
        <b/>
        <i val="0"/>
      </font>
      <fill>
        <patternFill>
          <bgColor rgb="FFFFAFAF"/>
        </patternFill>
      </fill>
    </dxf>
    <dxf>
      <font>
        <b/>
        <i val="0"/>
      </font>
      <fill>
        <patternFill>
          <bgColor rgb="FFCDFF8B"/>
        </patternFill>
      </fill>
    </dxf>
    <dxf>
      <font>
        <b/>
        <i val="0"/>
        <color rgb="FFFF0000"/>
      </font>
      <fill>
        <patternFill>
          <bgColor theme="0"/>
        </patternFill>
      </fill>
    </dxf>
    <dxf>
      <fill>
        <patternFill>
          <bgColor rgb="FFFFFF00"/>
        </patternFill>
      </fill>
    </dxf>
    <dxf>
      <font>
        <b/>
        <i val="0"/>
      </font>
      <fill>
        <patternFill>
          <bgColor rgb="FFFF7D7D"/>
        </patternFill>
      </fill>
    </dxf>
    <dxf>
      <font>
        <b/>
        <i val="0"/>
      </font>
      <fill>
        <patternFill>
          <bgColor rgb="FFA0FF21"/>
        </patternFill>
      </fill>
    </dxf>
    <dxf>
      <font>
        <b/>
        <i val="0"/>
        <color rgb="FFFF0000"/>
      </font>
    </dxf>
    <dxf>
      <font>
        <b/>
        <i val="0"/>
        <color rgb="FFFF0000"/>
      </font>
    </dxf>
    <dxf>
      <font>
        <b val="0"/>
        <i/>
        <color theme="0" tint="-0.34998626667073579"/>
      </font>
    </dxf>
    <dxf>
      <font>
        <b val="0"/>
        <i/>
        <color theme="0" tint="-0.34998626667073579"/>
      </font>
    </dxf>
    <dxf>
      <font>
        <b val="0"/>
        <i/>
        <color theme="0" tint="-0.34998626667073579"/>
      </font>
    </dxf>
  </dxfs>
  <tableStyles count="0" defaultTableStyle="TableStyleMedium9" defaultPivotStyle="PivotStyleLight16"/>
  <colors>
    <mruColors>
      <color rgb="FFEBF1DE"/>
      <color rgb="FFFFFF99"/>
      <color rgb="FFFFFF00"/>
      <color rgb="FFFFFFCC"/>
      <color rgb="FFDCE6F1"/>
      <color rgb="FFCDFF8B"/>
      <color rgb="FFFFAFAF"/>
      <color rgb="FFFF7D7D"/>
      <color rgb="FFA0FF21"/>
      <color rgb="FF10F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mv.hs-duesseldorf.de/"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2" name="Grafik 1" descr="C:\Users\Sysadmin\Desktop\Stick II\Hedaer.JPG">
          <a:hlinkClick xmlns:r="http://schemas.openxmlformats.org/officeDocument/2006/relationships" r:id="rId1"/>
          <a:extLst>
            <a:ext uri="{FF2B5EF4-FFF2-40B4-BE49-F238E27FC236}">
              <a16:creationId xmlns:a16="http://schemas.microsoft.com/office/drawing/2014/main" id="{7A3892A4-2C41-47B4-A2EC-2705B1A4F28A}"/>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723900</xdr:colOff>
      <xdr:row>3</xdr:row>
      <xdr:rowOff>144450</xdr:rowOff>
    </xdr:to>
    <xdr:pic>
      <xdr:nvPicPr>
        <xdr:cNvPr id="2" name="Grafik 1" descr="C:\Users\Sysadmin\Desktop\Stick II\Hedaer.JPG">
          <a:hlinkClick xmlns:r="http://schemas.openxmlformats.org/officeDocument/2006/relationships" r:id="rId1"/>
          <a:extLst>
            <a:ext uri="{FF2B5EF4-FFF2-40B4-BE49-F238E27FC236}">
              <a16:creationId xmlns:a16="http://schemas.microsoft.com/office/drawing/2014/main" id="{AD8F6D11-1CC5-49F8-9078-FC685236E39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743200" cy="658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205740</xdr:colOff>
      <xdr:row>5</xdr:row>
      <xdr:rowOff>144780</xdr:rowOff>
    </xdr:from>
    <xdr:to>
      <xdr:col>4</xdr:col>
      <xdr:colOff>922020</xdr:colOff>
      <xdr:row>7</xdr:row>
      <xdr:rowOff>76200</xdr:rowOff>
    </xdr:to>
    <xdr:pic>
      <xdr:nvPicPr>
        <xdr:cNvPr id="2" name="Grafik 3">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90700" y="982980"/>
          <a:ext cx="2171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8</xdr:row>
      <xdr:rowOff>22860</xdr:rowOff>
    </xdr:from>
    <xdr:to>
      <xdr:col>4</xdr:col>
      <xdr:colOff>548640</xdr:colOff>
      <xdr:row>9</xdr:row>
      <xdr:rowOff>38100</xdr:rowOff>
    </xdr:to>
    <xdr:pic>
      <xdr:nvPicPr>
        <xdr:cNvPr id="3" name="Grafik 4">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905000" y="1363980"/>
          <a:ext cx="1813560" cy="182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205740</xdr:colOff>
      <xdr:row>7</xdr:row>
      <xdr:rowOff>144780</xdr:rowOff>
    </xdr:from>
    <xdr:to>
      <xdr:col>4</xdr:col>
      <xdr:colOff>922020</xdr:colOff>
      <xdr:row>9</xdr:row>
      <xdr:rowOff>76200</xdr:rowOff>
    </xdr:to>
    <xdr:pic>
      <xdr:nvPicPr>
        <xdr:cNvPr id="6" name="Grafik 3">
          <a:extLst>
            <a:ext uri="{FF2B5EF4-FFF2-40B4-BE49-F238E27FC236}">
              <a16:creationId xmlns:a16="http://schemas.microsoft.com/office/drawing/2014/main" id="{E2D41683-C0EB-4818-AE51-BA7E2C32BDDD}"/>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0640" y="1287780"/>
          <a:ext cx="1802130" cy="2552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320040</xdr:colOff>
      <xdr:row>10</xdr:row>
      <xdr:rowOff>22860</xdr:rowOff>
    </xdr:from>
    <xdr:to>
      <xdr:col>4</xdr:col>
      <xdr:colOff>548640</xdr:colOff>
      <xdr:row>11</xdr:row>
      <xdr:rowOff>38100</xdr:rowOff>
    </xdr:to>
    <xdr:pic>
      <xdr:nvPicPr>
        <xdr:cNvPr id="7" name="Grafik 4">
          <a:extLst>
            <a:ext uri="{FF2B5EF4-FFF2-40B4-BE49-F238E27FC236}">
              <a16:creationId xmlns:a16="http://schemas.microsoft.com/office/drawing/2014/main" id="{3917D521-8C1A-4D53-A693-541EECAA2E22}"/>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4940" y="1651635"/>
          <a:ext cx="1314450" cy="186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v.hs-duesseldorf.de/verwaltung_und_service/termine" TargetMode="External"/><Relationship Id="rId13" Type="http://schemas.openxmlformats.org/officeDocument/2006/relationships/hyperlink" Target="https://www.hs-duesseldorf.de/beratung" TargetMode="External"/><Relationship Id="rId3" Type="http://schemas.openxmlformats.org/officeDocument/2006/relationships/hyperlink" Target="https://mv.hs-duesseldorf.de/" TargetMode="External"/><Relationship Id="rId7" Type="http://schemas.openxmlformats.org/officeDocument/2006/relationships/hyperlink" Target="https://mv.hs-duesseldorf.de/studium/beratung/Fachstudienberatung" TargetMode="External"/><Relationship Id="rId12" Type="http://schemas.openxmlformats.org/officeDocument/2006/relationships/hyperlink" Target="https://www.hs-duesseldorf.de/studium/studierende" TargetMode="External"/><Relationship Id="rId2" Type="http://schemas.openxmlformats.org/officeDocument/2006/relationships/hyperlink" Target="https://moodle.hs-duesseldorf.de/course/index.php?categoryid=5" TargetMode="External"/><Relationship Id="rId16" Type="http://schemas.openxmlformats.org/officeDocument/2006/relationships/drawing" Target="../drawings/drawing1.xml"/><Relationship Id="rId1" Type="http://schemas.openxmlformats.org/officeDocument/2006/relationships/hyperlink" Target="https://ecampus.hs-duesseldorf.de/" TargetMode="External"/><Relationship Id="rId6" Type="http://schemas.openxmlformats.org/officeDocument/2006/relationships/hyperlink" Target="https://mv.hs-duesseldorf.de/studium/pruefungsangelegenheiten/formulare_und_vorlagen" TargetMode="External"/><Relationship Id="rId11" Type="http://schemas.openxmlformats.org/officeDocument/2006/relationships/hyperlink" Target="https://mv.hs-duesseldorf.de/studium/pruefungsangelegenheiten/" TargetMode="External"/><Relationship Id="rId5" Type="http://schemas.openxmlformats.org/officeDocument/2006/relationships/hyperlink" Target="https://www.hs-duesseldorf.de/studium/beratung_und_kontakt/Seiten/StudienbueroIngenieurwissenschaften.aspx" TargetMode="External"/><Relationship Id="rId15" Type="http://schemas.openxmlformats.org/officeDocument/2006/relationships/printerSettings" Target="../printerSettings/printerSettings1.bin"/><Relationship Id="rId10" Type="http://schemas.openxmlformats.org/officeDocument/2006/relationships/hyperlink" Target="https://mv.hs-duesseldorf.de/studium/wahlmodule" TargetMode="External"/><Relationship Id="rId4" Type="http://schemas.openxmlformats.org/officeDocument/2006/relationships/hyperlink" Target="https://mv.hs-duesseldorf.de/profil_und_gremien/fachschaftsrat/Seiten/default.aspx" TargetMode="External"/><Relationship Id="rId9" Type="http://schemas.openxmlformats.org/officeDocument/2006/relationships/hyperlink" Target="https://mv.hs-duesseldorf.de/studium/stundenplaene/Seiten/default.aspx" TargetMode="External"/><Relationship Id="rId14" Type="http://schemas.openxmlformats.org/officeDocument/2006/relationships/hyperlink" Target="https://mv.hs-duesseldorf.de/studium/studiengaenge/bachelor-heat-haus-energie-und-anlagentechni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v.hs-duesseldorf.de/studium/beratung/Fachstudienberatung" TargetMode="External"/><Relationship Id="rId13" Type="http://schemas.openxmlformats.org/officeDocument/2006/relationships/hyperlink" Target="https://www.hs-duesseldorf.de/currentstudents" TargetMode="External"/><Relationship Id="rId3" Type="http://schemas.openxmlformats.org/officeDocument/2006/relationships/hyperlink" Target="https://moodle.hs-duesseldorf.de/course/index.php?categoryid=5" TargetMode="External"/><Relationship Id="rId7" Type="http://schemas.openxmlformats.org/officeDocument/2006/relationships/hyperlink" Target="https://mv.hs-duesseldorf.de/studium/pruefungsangelegenheiten/formulare_und_vorlagen" TargetMode="External"/><Relationship Id="rId12" Type="http://schemas.openxmlformats.org/officeDocument/2006/relationships/hyperlink" Target="https://mv.hs-duesseldorf.de/studium/pruefungsangelegenheiten/" TargetMode="External"/><Relationship Id="rId2" Type="http://schemas.openxmlformats.org/officeDocument/2006/relationships/hyperlink" Target="https://ecampus.hs-duesseldorf.de/" TargetMode="External"/><Relationship Id="rId16" Type="http://schemas.openxmlformats.org/officeDocument/2006/relationships/drawing" Target="../drawings/drawing2.xml"/><Relationship Id="rId1" Type="http://schemas.openxmlformats.org/officeDocument/2006/relationships/hyperlink" Target="https://mv.hs-duesseldorf.de/studium/studiengaenge/bachelor-heat-haus-energie-und-anlagentechnik" TargetMode="External"/><Relationship Id="rId6" Type="http://schemas.openxmlformats.org/officeDocument/2006/relationships/hyperlink" Target="https://www.hs-duesseldorf.de/studium/beratung_und_kontakt/Seiten/StudienbueroIngenieurwissenschaften.aspx" TargetMode="External"/><Relationship Id="rId11" Type="http://schemas.openxmlformats.org/officeDocument/2006/relationships/hyperlink" Target="https://mv.hs-duesseldorf.de/studium/wahlmodule" TargetMode="External"/><Relationship Id="rId5" Type="http://schemas.openxmlformats.org/officeDocument/2006/relationships/hyperlink" Target="https://mv.hs-duesseldorf.de/profil_und_gremien/fachschaftsrat/Seiten/default.aspx" TargetMode="External"/><Relationship Id="rId15" Type="http://schemas.openxmlformats.org/officeDocument/2006/relationships/printerSettings" Target="../printerSettings/printerSettings2.bin"/><Relationship Id="rId10" Type="http://schemas.openxmlformats.org/officeDocument/2006/relationships/hyperlink" Target="https://mv.hs-duesseldorf.de/studium/stundenplaene/Seiten/default.aspx" TargetMode="External"/><Relationship Id="rId4" Type="http://schemas.openxmlformats.org/officeDocument/2006/relationships/hyperlink" Target="https://mv.hs-duesseldorf.de/" TargetMode="External"/><Relationship Id="rId9" Type="http://schemas.openxmlformats.org/officeDocument/2006/relationships/hyperlink" Target="https://mv.hs-duesseldorf.de/verwaltung_und_service/termine" TargetMode="External"/><Relationship Id="rId14" Type="http://schemas.openxmlformats.org/officeDocument/2006/relationships/hyperlink" Target="https://www.hs-duesseldorf.de/currentstudents/supportadvic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v.hs-duesseldorf.de/studium/pruefungsangelegenheiten/formulare_und_vorlagen" TargetMode="External"/><Relationship Id="rId2" Type="http://schemas.openxmlformats.org/officeDocument/2006/relationships/hyperlink" Target="https://mv.hs-duesseldorf.de/studium/studiengaenge/bachelor-heat-haus-energie-und-anlagentechnik/modulhandbuch" TargetMode="External"/><Relationship Id="rId1" Type="http://schemas.openxmlformats.org/officeDocument/2006/relationships/hyperlink" Target="https://www.hs-duesseldorf.de/studium/studierende/Seiten/PO/fb4.aspx" TargetMode="External"/><Relationship Id="rId5" Type="http://schemas.openxmlformats.org/officeDocument/2006/relationships/printerSettings" Target="../printerSettings/printerSettings3.bin"/><Relationship Id="rId4" Type="http://schemas.openxmlformats.org/officeDocument/2006/relationships/hyperlink" Target="https://mv.hs-duesseldorf.de/studium/fachgebiet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A506"/>
  <sheetViews>
    <sheetView zoomScaleNormal="100" workbookViewId="0">
      <selection activeCell="F6" sqref="F6"/>
    </sheetView>
  </sheetViews>
  <sheetFormatPr baseColWidth="10" defaultColWidth="11.44140625" defaultRowHeight="13.2"/>
  <cols>
    <col min="1" max="1" width="15.44140625" style="88" customWidth="1"/>
    <col min="2" max="2" width="14.88671875" style="88" customWidth="1"/>
    <col min="3" max="3" width="48.6640625" style="88" customWidth="1"/>
    <col min="4" max="4" width="39.33203125" style="88" customWidth="1"/>
    <col min="5" max="5" width="4.44140625" style="88" customWidth="1"/>
    <col min="6" max="6" width="33.33203125" style="88" customWidth="1"/>
    <col min="7" max="391" width="11.44140625" style="82"/>
    <col min="392" max="16384" width="11.44140625" style="88"/>
  </cols>
  <sheetData>
    <row r="1" spans="1:6" ht="14.1" customHeight="1">
      <c r="A1" s="68"/>
      <c r="B1" s="69"/>
      <c r="C1" s="69"/>
      <c r="D1" s="69"/>
      <c r="E1" s="69"/>
      <c r="F1" s="70"/>
    </row>
    <row r="2" spans="1:6" ht="14.1" customHeight="1">
      <c r="A2" s="71"/>
      <c r="B2" s="385"/>
      <c r="C2" s="385"/>
      <c r="D2" s="385"/>
      <c r="E2" s="385"/>
      <c r="F2" s="72"/>
    </row>
    <row r="3" spans="1:6" ht="14.1" customHeight="1">
      <c r="A3" s="71"/>
      <c r="B3" s="385"/>
      <c r="C3" s="385"/>
      <c r="D3" s="385"/>
      <c r="E3" s="385"/>
      <c r="F3" s="72"/>
    </row>
    <row r="4" spans="1:6" ht="14.1" customHeight="1" thickBot="1">
      <c r="A4" s="73"/>
      <c r="B4" s="74"/>
      <c r="C4" s="74"/>
      <c r="D4" s="74"/>
      <c r="E4" s="74"/>
      <c r="F4" s="75"/>
    </row>
    <row r="5" spans="1:6">
      <c r="A5" s="76"/>
      <c r="B5" s="77"/>
      <c r="C5" s="77"/>
      <c r="D5" s="77"/>
      <c r="E5" s="77"/>
      <c r="F5" s="78"/>
    </row>
    <row r="6" spans="1:6" ht="17.399999999999999">
      <c r="A6" s="79" t="s">
        <v>202</v>
      </c>
      <c r="B6" s="381"/>
      <c r="C6" s="381"/>
      <c r="D6" s="386"/>
      <c r="E6" s="387" t="s">
        <v>47</v>
      </c>
      <c r="F6" s="162" t="s">
        <v>96</v>
      </c>
    </row>
    <row r="7" spans="1:6">
      <c r="A7" s="80" t="s">
        <v>48</v>
      </c>
      <c r="B7" s="381"/>
      <c r="C7" s="388"/>
      <c r="D7" s="386"/>
      <c r="E7" s="387" t="s">
        <v>49</v>
      </c>
      <c r="F7" s="163">
        <v>123456</v>
      </c>
    </row>
    <row r="8" spans="1:6">
      <c r="A8" s="80" t="s">
        <v>198</v>
      </c>
      <c r="B8" s="381"/>
      <c r="C8" s="381"/>
      <c r="D8" s="386"/>
      <c r="E8" s="387"/>
      <c r="F8" s="164"/>
    </row>
    <row r="9" spans="1:6">
      <c r="A9" s="285" t="s">
        <v>199</v>
      </c>
      <c r="B9" s="381"/>
      <c r="C9" s="381"/>
      <c r="D9" s="381"/>
      <c r="E9" s="382" t="s">
        <v>95</v>
      </c>
      <c r="F9" s="283">
        <f ca="1">TODAY()</f>
        <v>45890</v>
      </c>
    </row>
    <row r="10" spans="1:6" ht="13.8" thickBot="1">
      <c r="A10" s="284"/>
      <c r="B10" s="81"/>
      <c r="C10" s="81"/>
      <c r="D10" s="81"/>
      <c r="E10" s="94"/>
      <c r="F10" s="144"/>
    </row>
    <row r="11" spans="1:6" ht="34.950000000000003" customHeight="1" thickBot="1">
      <c r="A11" s="374" t="s">
        <v>50</v>
      </c>
      <c r="B11" s="375" t="s">
        <v>51</v>
      </c>
      <c r="C11" s="376" t="s">
        <v>52</v>
      </c>
      <c r="E11" s="375"/>
      <c r="F11" s="83"/>
    </row>
    <row r="12" spans="1:6" ht="13.5" customHeight="1">
      <c r="A12" s="393"/>
      <c r="B12" s="394"/>
      <c r="C12" s="394"/>
      <c r="D12" s="394"/>
      <c r="E12" s="394"/>
      <c r="F12" s="395"/>
    </row>
    <row r="13" spans="1:6" ht="13.5" customHeight="1">
      <c r="A13" s="294" t="s">
        <v>161</v>
      </c>
      <c r="B13" s="384" t="s">
        <v>53</v>
      </c>
      <c r="C13" s="373" t="s">
        <v>162</v>
      </c>
      <c r="D13" s="383"/>
      <c r="E13" s="383"/>
      <c r="F13" s="396"/>
    </row>
    <row r="14" spans="1:6" ht="13.5" customHeight="1" thickBot="1">
      <c r="A14" s="294"/>
      <c r="B14" s="384"/>
      <c r="C14" s="373"/>
      <c r="D14" s="383"/>
      <c r="E14" s="383"/>
      <c r="F14" s="396"/>
    </row>
    <row r="15" spans="1:6" ht="35.1" customHeight="1" thickBot="1">
      <c r="A15" s="397" t="s">
        <v>58</v>
      </c>
      <c r="B15" s="398"/>
      <c r="C15" s="399"/>
      <c r="D15" s="400"/>
      <c r="E15" s="400"/>
      <c r="F15" s="401"/>
    </row>
    <row r="16" spans="1:6">
      <c r="A16" s="165"/>
      <c r="B16" s="379"/>
      <c r="C16" s="372"/>
      <c r="D16" s="372"/>
      <c r="E16" s="377"/>
      <c r="F16" s="121"/>
    </row>
    <row r="17" spans="1:6">
      <c r="A17" s="165" t="s">
        <v>59</v>
      </c>
      <c r="B17" s="377"/>
      <c r="C17" s="372" t="s">
        <v>60</v>
      </c>
      <c r="D17" s="372"/>
      <c r="E17" s="377"/>
      <c r="F17" s="121"/>
    </row>
    <row r="18" spans="1:6">
      <c r="A18" s="166" t="s">
        <v>61</v>
      </c>
      <c r="B18" s="377"/>
      <c r="C18" s="372" t="s">
        <v>62</v>
      </c>
      <c r="D18" s="372"/>
      <c r="E18" s="377"/>
      <c r="F18" s="121"/>
    </row>
    <row r="19" spans="1:6">
      <c r="A19" s="166" t="s">
        <v>63</v>
      </c>
      <c r="B19" s="377"/>
      <c r="C19" s="372" t="s">
        <v>64</v>
      </c>
      <c r="D19" s="372"/>
      <c r="E19" s="377"/>
      <c r="F19" s="121"/>
    </row>
    <row r="20" spans="1:6">
      <c r="A20" s="166" t="s">
        <v>65</v>
      </c>
      <c r="B20" s="377"/>
      <c r="C20" s="372" t="s">
        <v>66</v>
      </c>
      <c r="D20" s="372"/>
      <c r="E20" s="377"/>
      <c r="F20" s="121"/>
    </row>
    <row r="21" spans="1:6">
      <c r="A21" s="166" t="s">
        <v>67</v>
      </c>
      <c r="B21" s="377"/>
      <c r="C21" s="372" t="s">
        <v>68</v>
      </c>
      <c r="D21" s="372"/>
      <c r="E21" s="377"/>
      <c r="F21" s="121"/>
    </row>
    <row r="22" spans="1:6">
      <c r="A22" s="165" t="s">
        <v>69</v>
      </c>
      <c r="B22" s="377"/>
      <c r="C22" s="372" t="s">
        <v>70</v>
      </c>
      <c r="D22" s="372"/>
      <c r="E22" s="377"/>
      <c r="F22" s="121"/>
    </row>
    <row r="23" spans="1:6">
      <c r="A23" s="165" t="s">
        <v>71</v>
      </c>
      <c r="B23" s="378"/>
      <c r="C23" s="372" t="s">
        <v>72</v>
      </c>
      <c r="D23" s="372"/>
      <c r="E23" s="377"/>
      <c r="F23" s="121"/>
    </row>
    <row r="24" spans="1:6">
      <c r="A24" s="165" t="s">
        <v>73</v>
      </c>
      <c r="B24" s="377"/>
      <c r="C24" s="372" t="s">
        <v>74</v>
      </c>
      <c r="D24" s="372"/>
      <c r="E24" s="377"/>
      <c r="F24" s="121"/>
    </row>
    <row r="25" spans="1:6">
      <c r="A25" s="166" t="s">
        <v>75</v>
      </c>
      <c r="B25" s="377"/>
      <c r="C25" s="372" t="s">
        <v>76</v>
      </c>
      <c r="D25" s="372"/>
      <c r="E25" s="377"/>
      <c r="F25" s="121"/>
    </row>
    <row r="26" spans="1:6">
      <c r="A26" s="165" t="s">
        <v>160</v>
      </c>
      <c r="B26" s="377"/>
      <c r="C26" s="372" t="s">
        <v>154</v>
      </c>
      <c r="D26" s="372"/>
      <c r="E26" s="377"/>
      <c r="F26" s="121"/>
    </row>
    <row r="27" spans="1:6">
      <c r="A27" s="166" t="s">
        <v>77</v>
      </c>
      <c r="B27" s="377"/>
      <c r="C27" s="372" t="s">
        <v>78</v>
      </c>
      <c r="D27" s="371"/>
      <c r="E27" s="377"/>
      <c r="F27" s="121"/>
    </row>
    <row r="28" spans="1:6">
      <c r="A28" s="166" t="s">
        <v>150</v>
      </c>
      <c r="B28" s="377"/>
      <c r="C28" s="372" t="s">
        <v>151</v>
      </c>
      <c r="D28" s="371"/>
      <c r="E28" s="377"/>
      <c r="F28" s="121"/>
    </row>
    <row r="29" spans="1:6">
      <c r="A29" s="166" t="s">
        <v>152</v>
      </c>
      <c r="B29" s="377"/>
      <c r="C29" s="372" t="s">
        <v>153</v>
      </c>
      <c r="D29" s="371"/>
      <c r="E29" s="377"/>
      <c r="F29" s="121"/>
    </row>
    <row r="30" spans="1:6" ht="13.8" thickBot="1">
      <c r="A30" s="281"/>
      <c r="B30" s="127"/>
      <c r="C30" s="282"/>
      <c r="D30" s="380"/>
      <c r="E30" s="127"/>
      <c r="F30" s="128"/>
    </row>
    <row r="31" spans="1:6">
      <c r="A31" s="89"/>
      <c r="B31" s="389"/>
      <c r="C31" s="389"/>
      <c r="D31" s="389"/>
      <c r="E31" s="390"/>
      <c r="F31" s="84"/>
    </row>
    <row r="32" spans="1:6">
      <c r="A32" s="90"/>
      <c r="B32" s="391" t="s">
        <v>54</v>
      </c>
      <c r="C32" s="82"/>
      <c r="D32" s="82"/>
      <c r="E32" s="82"/>
      <c r="F32" s="83"/>
    </row>
    <row r="33" spans="1:6" ht="13.8" thickBot="1">
      <c r="A33" s="85"/>
      <c r="B33" s="86"/>
      <c r="C33" s="86"/>
      <c r="D33" s="86"/>
      <c r="E33" s="86"/>
      <c r="F33" s="87"/>
    </row>
    <row r="34" spans="1:6">
      <c r="A34" s="120"/>
      <c r="B34" s="377"/>
      <c r="C34" s="377"/>
      <c r="D34" s="377"/>
      <c r="E34" s="377"/>
      <c r="F34" s="121"/>
    </row>
    <row r="35" spans="1:6">
      <c r="A35" s="120" t="s">
        <v>55</v>
      </c>
      <c r="B35" s="377"/>
      <c r="C35" s="377"/>
      <c r="D35" s="377"/>
      <c r="E35" s="377"/>
      <c r="F35" s="121"/>
    </row>
    <row r="36" spans="1:6">
      <c r="A36" s="120" t="s">
        <v>56</v>
      </c>
      <c r="B36" s="377"/>
      <c r="C36" s="377"/>
      <c r="D36" s="377"/>
      <c r="E36" s="122"/>
      <c r="F36" s="121"/>
    </row>
    <row r="37" spans="1:6">
      <c r="A37" s="123" t="s">
        <v>57</v>
      </c>
      <c r="B37" s="377"/>
      <c r="C37" s="124"/>
      <c r="D37" s="122"/>
      <c r="E37" s="377"/>
      <c r="F37" s="121"/>
    </row>
    <row r="38" spans="1:6">
      <c r="A38" s="120"/>
      <c r="B38" s="377"/>
      <c r="C38" s="377"/>
      <c r="D38" s="377"/>
      <c r="E38" s="377"/>
      <c r="F38" s="121"/>
    </row>
    <row r="39" spans="1:6">
      <c r="A39" s="125" t="s">
        <v>94</v>
      </c>
      <c r="B39" s="377"/>
      <c r="C39" s="392"/>
      <c r="D39" s="377"/>
      <c r="E39" s="377"/>
      <c r="F39" s="121"/>
    </row>
    <row r="40" spans="1:6">
      <c r="A40" s="123" t="s">
        <v>163</v>
      </c>
      <c r="B40" s="377"/>
      <c r="C40" s="122"/>
      <c r="D40" s="377"/>
      <c r="E40" s="377"/>
      <c r="F40" s="121"/>
    </row>
    <row r="41" spans="1:6" ht="13.8" thickBot="1">
      <c r="A41" s="126"/>
      <c r="B41" s="127"/>
      <c r="C41" s="127"/>
      <c r="D41" s="127"/>
      <c r="E41" s="127"/>
      <c r="F41" s="128"/>
    </row>
    <row r="42" spans="1:6" s="82" customFormat="1"/>
    <row r="43" spans="1:6" s="82" customFormat="1"/>
    <row r="44" spans="1:6" s="82" customFormat="1"/>
    <row r="45" spans="1:6" s="82" customFormat="1"/>
    <row r="46" spans="1:6" s="82" customFormat="1"/>
    <row r="47" spans="1:6" s="82" customFormat="1"/>
    <row r="48" spans="1:6" s="82" customFormat="1"/>
    <row r="49" s="82" customFormat="1"/>
    <row r="50" s="82" customFormat="1"/>
    <row r="51" s="82" customFormat="1"/>
    <row r="52" s="82" customFormat="1"/>
    <row r="53" s="82" customFormat="1"/>
    <row r="54" s="82" customFormat="1"/>
    <row r="55" s="82" customFormat="1"/>
    <row r="56" s="82" customFormat="1"/>
    <row r="57" s="82" customFormat="1"/>
    <row r="58" s="82" customFormat="1"/>
    <row r="59" s="82" customFormat="1"/>
    <row r="60" s="82" customFormat="1"/>
    <row r="61" s="82" customFormat="1"/>
    <row r="62" s="82" customFormat="1"/>
    <row r="63" s="82" customFormat="1"/>
    <row r="64" s="82" customFormat="1"/>
    <row r="65" s="82" customFormat="1"/>
    <row r="66" s="82" customFormat="1"/>
    <row r="67" s="82" customFormat="1"/>
    <row r="68" s="82" customFormat="1"/>
    <row r="69" s="82" customFormat="1"/>
    <row r="70" s="82" customFormat="1"/>
    <row r="71" s="82" customFormat="1"/>
    <row r="72" s="82" customFormat="1"/>
    <row r="73" s="82" customFormat="1"/>
    <row r="74" s="82" customFormat="1"/>
    <row r="75" s="82" customFormat="1"/>
    <row r="76" s="82" customFormat="1"/>
    <row r="77" s="82" customFormat="1"/>
    <row r="78" s="82" customFormat="1"/>
    <row r="79" s="82" customFormat="1"/>
    <row r="80"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row r="123" s="82" customFormat="1"/>
    <row r="124" s="82" customFormat="1"/>
    <row r="125" s="82" customFormat="1"/>
    <row r="126" s="82" customFormat="1"/>
    <row r="127" s="82" customFormat="1"/>
    <row r="128" s="82" customFormat="1"/>
    <row r="129" s="82" customFormat="1"/>
    <row r="130" s="82" customFormat="1"/>
    <row r="131" s="82" customFormat="1"/>
    <row r="132" s="82" customFormat="1"/>
    <row r="133" s="82" customFormat="1"/>
    <row r="134" s="82" customFormat="1"/>
    <row r="135" s="82" customFormat="1"/>
    <row r="136" s="82" customFormat="1"/>
    <row r="137" s="82" customFormat="1"/>
    <row r="138" s="82" customFormat="1"/>
    <row r="139" s="82" customFormat="1"/>
    <row r="140" s="82" customFormat="1"/>
    <row r="141" s="82" customFormat="1"/>
    <row r="142" s="82" customFormat="1"/>
    <row r="143" s="82" customFormat="1"/>
    <row r="144" s="82" customFormat="1"/>
    <row r="145" s="82" customFormat="1"/>
    <row r="146" s="82" customFormat="1"/>
    <row r="147" s="82" customFormat="1"/>
    <row r="148" s="82" customFormat="1"/>
    <row r="149" s="82" customFormat="1"/>
    <row r="150" s="82" customFormat="1"/>
    <row r="151" s="82" customFormat="1"/>
    <row r="152" s="82" customFormat="1"/>
    <row r="153" s="82" customFormat="1"/>
    <row r="154" s="82" customFormat="1"/>
    <row r="155" s="82" customFormat="1"/>
    <row r="156" s="82" customFormat="1"/>
    <row r="157" s="82" customFormat="1"/>
    <row r="158" s="82" customFormat="1"/>
    <row r="159" s="82" customFormat="1"/>
    <row r="160"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sheetData>
  <dataValidations count="1">
    <dataValidation type="list" allowBlank="1" showInputMessage="1" showErrorMessage="1" sqref="F65523 F131059 F196595 F262131 F327667 F393203 F458739 F524275 F589811 F655347 F720883 F786419 F851955 F917491 F983027" xr:uid="{00000000-0002-0000-0000-000000000000}">
      <formula1>"Wintersemester, Sommersemester"</formula1>
    </dataValidation>
  </dataValidations>
  <hyperlinks>
    <hyperlink ref="A26" r:id="rId1" xr:uid="{00000000-0004-0000-0000-000010000000}"/>
    <hyperlink ref="A27" r:id="rId2" xr:uid="{00000000-0004-0000-0000-000011000000}"/>
    <hyperlink ref="A17" r:id="rId3" xr:uid="{00000000-0004-0000-0000-000012000000}"/>
    <hyperlink ref="A18" r:id="rId4" xr:uid="{00000000-0004-0000-0000-000013000000}"/>
    <hyperlink ref="A19" r:id="rId5" xr:uid="{00000000-0004-0000-0000-000014000000}"/>
    <hyperlink ref="A20" r:id="rId6" xr:uid="{00000000-0004-0000-0000-000015000000}"/>
    <hyperlink ref="A21" r:id="rId7" xr:uid="{00000000-0004-0000-0000-000016000000}"/>
    <hyperlink ref="A22" r:id="rId8" xr:uid="{00000000-0004-0000-0000-000017000000}"/>
    <hyperlink ref="A23" r:id="rId9" xr:uid="{00000000-0004-0000-0000-000018000000}"/>
    <hyperlink ref="A24" r:id="rId10" xr:uid="{00000000-0004-0000-0000-000019000000}"/>
    <hyperlink ref="A25" r:id="rId11" xr:uid="{00000000-0004-0000-0000-00001A000000}"/>
    <hyperlink ref="A28" r:id="rId12" xr:uid="{D1F3D619-0D62-4F58-9427-55542EB4D58B}"/>
    <hyperlink ref="A29" r:id="rId13" xr:uid="{4B740C96-8D9F-4912-87E2-530442784549}"/>
    <hyperlink ref="C13" r:id="rId14" xr:uid="{9F29C7AE-8FA0-49D7-9676-924C154E4CEB}"/>
    <hyperlink ref="A13" location="'Bachelor HEAT'!W13" display="HEAT" xr:uid="{AB6AACE5-69D5-4535-B722-F0DE69A9D448}"/>
  </hyperlinks>
  <pageMargins left="0.7" right="0.7" top="0.78740157499999996" bottom="0.78740157499999996" header="0.3" footer="0.3"/>
  <pageSetup paperSize="9"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76EBF-90CE-4701-839C-F8283694B1DE}">
  <sheetPr>
    <tabColor rgb="FFFF0000"/>
  </sheetPr>
  <dimension ref="A1:OA506"/>
  <sheetViews>
    <sheetView zoomScaleNormal="100" workbookViewId="0">
      <selection activeCell="F6" sqref="F6"/>
    </sheetView>
  </sheetViews>
  <sheetFormatPr baseColWidth="10" defaultColWidth="11.44140625" defaultRowHeight="13.2"/>
  <cols>
    <col min="1" max="1" width="15.44140625" style="88" customWidth="1"/>
    <col min="2" max="2" width="14.88671875" style="88" customWidth="1"/>
    <col min="3" max="3" width="48.6640625" style="88" customWidth="1"/>
    <col min="4" max="4" width="39.33203125" style="88" customWidth="1"/>
    <col min="5" max="5" width="4.44140625" style="88" customWidth="1"/>
    <col min="6" max="6" width="33.33203125" style="88" customWidth="1"/>
    <col min="7" max="391" width="11.44140625" style="82"/>
    <col min="392" max="16384" width="11.44140625" style="88"/>
  </cols>
  <sheetData>
    <row r="1" spans="1:6" ht="14.1" customHeight="1">
      <c r="A1" s="68"/>
      <c r="B1" s="69"/>
      <c r="C1" s="69"/>
      <c r="D1" s="69"/>
      <c r="E1" s="69"/>
      <c r="F1" s="70"/>
    </row>
    <row r="2" spans="1:6" ht="14.1" customHeight="1">
      <c r="A2" s="71"/>
      <c r="B2" s="385"/>
      <c r="C2" s="385"/>
      <c r="D2" s="385"/>
      <c r="E2" s="385"/>
      <c r="F2" s="72"/>
    </row>
    <row r="3" spans="1:6" ht="14.1" customHeight="1">
      <c r="A3" s="71"/>
      <c r="B3" s="385"/>
      <c r="C3" s="385"/>
      <c r="D3" s="385"/>
      <c r="E3" s="385"/>
      <c r="F3" s="72"/>
    </row>
    <row r="4" spans="1:6" ht="14.1" customHeight="1" thickBot="1">
      <c r="A4" s="73"/>
      <c r="B4" s="74"/>
      <c r="C4" s="74"/>
      <c r="D4" s="74"/>
      <c r="E4" s="74"/>
      <c r="F4" s="75"/>
    </row>
    <row r="5" spans="1:6">
      <c r="A5" s="76"/>
      <c r="B5" s="77"/>
      <c r="C5" s="77"/>
      <c r="D5" s="77"/>
      <c r="E5" s="77"/>
      <c r="F5" s="78"/>
    </row>
    <row r="6" spans="1:6" ht="17.399999999999999">
      <c r="A6" s="79" t="s">
        <v>201</v>
      </c>
      <c r="B6" s="381"/>
      <c r="C6" s="381"/>
      <c r="D6" s="386"/>
      <c r="E6" s="387" t="s">
        <v>47</v>
      </c>
      <c r="F6" s="162" t="s">
        <v>96</v>
      </c>
    </row>
    <row r="7" spans="1:6">
      <c r="A7" s="80" t="s">
        <v>98</v>
      </c>
      <c r="B7" s="381"/>
      <c r="C7" s="388"/>
      <c r="D7" s="386"/>
      <c r="E7" s="387" t="s">
        <v>99</v>
      </c>
      <c r="F7" s="163">
        <v>123456</v>
      </c>
    </row>
    <row r="8" spans="1:6">
      <c r="A8" s="80" t="s">
        <v>200</v>
      </c>
      <c r="B8" s="402"/>
      <c r="C8" s="381"/>
      <c r="D8" s="386"/>
      <c r="E8" s="387"/>
      <c r="F8" s="164"/>
    </row>
    <row r="9" spans="1:6">
      <c r="A9" s="286" t="str">
        <f>Info!A9</f>
        <v>Version: 2025_HEAT_V0.9</v>
      </c>
      <c r="B9" s="402"/>
      <c r="C9" s="381"/>
      <c r="D9" s="381"/>
      <c r="E9" s="382" t="s">
        <v>100</v>
      </c>
      <c r="F9" s="283">
        <f ca="1">TODAY()</f>
        <v>45890</v>
      </c>
    </row>
    <row r="10" spans="1:6" ht="13.8" thickBot="1">
      <c r="A10" s="284"/>
      <c r="B10" s="81"/>
      <c r="C10" s="81"/>
      <c r="D10" s="81"/>
      <c r="E10" s="94"/>
      <c r="F10" s="144"/>
    </row>
    <row r="11" spans="1:6" ht="34.950000000000003" customHeight="1" thickBot="1">
      <c r="A11" s="92" t="s">
        <v>101</v>
      </c>
      <c r="B11" s="93" t="s">
        <v>102</v>
      </c>
      <c r="C11" s="119" t="s">
        <v>103</v>
      </c>
      <c r="E11" s="375"/>
      <c r="F11" s="83"/>
    </row>
    <row r="12" spans="1:6" ht="13.5" customHeight="1">
      <c r="A12" s="393"/>
      <c r="B12" s="394"/>
      <c r="C12" s="394"/>
      <c r="D12" s="394"/>
      <c r="E12" s="394"/>
      <c r="F12" s="395"/>
    </row>
    <row r="13" spans="1:6" ht="13.5" customHeight="1">
      <c r="A13" s="294" t="s">
        <v>161</v>
      </c>
      <c r="B13" s="384" t="s">
        <v>53</v>
      </c>
      <c r="C13" s="373" t="s">
        <v>203</v>
      </c>
      <c r="D13" s="383"/>
      <c r="E13" s="383"/>
      <c r="F13" s="396"/>
    </row>
    <row r="14" spans="1:6" ht="13.5" customHeight="1" thickBot="1">
      <c r="A14" s="294"/>
      <c r="B14" s="384"/>
      <c r="C14" s="373"/>
      <c r="D14" s="383"/>
      <c r="E14" s="383"/>
      <c r="F14" s="396"/>
    </row>
    <row r="15" spans="1:6" ht="35.1" customHeight="1" thickBot="1">
      <c r="A15" s="397" t="s">
        <v>104</v>
      </c>
      <c r="B15" s="398"/>
      <c r="C15" s="399"/>
      <c r="D15" s="400"/>
      <c r="E15" s="400"/>
      <c r="F15" s="401"/>
    </row>
    <row r="16" spans="1:6">
      <c r="A16" s="165"/>
      <c r="B16" s="379"/>
      <c r="C16" s="372"/>
      <c r="D16" s="372"/>
      <c r="E16" s="377"/>
      <c r="F16" s="121"/>
    </row>
    <row r="17" spans="1:6">
      <c r="A17" s="165" t="s">
        <v>123</v>
      </c>
      <c r="B17" s="377"/>
      <c r="C17" s="95" t="s">
        <v>122</v>
      </c>
      <c r="D17" s="372"/>
      <c r="E17" s="377"/>
      <c r="F17" s="121"/>
    </row>
    <row r="18" spans="1:6">
      <c r="A18" s="166" t="s">
        <v>110</v>
      </c>
      <c r="B18" s="377"/>
      <c r="C18" s="95" t="s">
        <v>111</v>
      </c>
      <c r="D18" s="372"/>
      <c r="E18" s="377"/>
      <c r="F18" s="121"/>
    </row>
    <row r="19" spans="1:6">
      <c r="A19" s="166" t="s">
        <v>127</v>
      </c>
      <c r="B19" s="377"/>
      <c r="C19" s="372" t="s">
        <v>112</v>
      </c>
      <c r="D19" s="372"/>
      <c r="E19" s="377"/>
      <c r="F19" s="121"/>
    </row>
    <row r="20" spans="1:6">
      <c r="A20" s="166" t="s">
        <v>114</v>
      </c>
      <c r="B20" s="377"/>
      <c r="C20" s="95" t="s">
        <v>113</v>
      </c>
      <c r="D20" s="372"/>
      <c r="E20" s="377"/>
      <c r="F20" s="121"/>
    </row>
    <row r="21" spans="1:6">
      <c r="A21" s="166" t="s">
        <v>126</v>
      </c>
      <c r="B21" s="377"/>
      <c r="C21" s="95" t="s">
        <v>115</v>
      </c>
      <c r="D21" s="372"/>
      <c r="E21" s="377"/>
      <c r="F21" s="121"/>
    </row>
    <row r="22" spans="1:6">
      <c r="A22" s="165" t="s">
        <v>116</v>
      </c>
      <c r="B22" s="377"/>
      <c r="C22" s="372" t="s">
        <v>117</v>
      </c>
      <c r="D22" s="372"/>
      <c r="E22" s="377"/>
      <c r="F22" s="121"/>
    </row>
    <row r="23" spans="1:6">
      <c r="A23" s="165" t="s">
        <v>125</v>
      </c>
      <c r="B23" s="377"/>
      <c r="C23" s="372" t="s">
        <v>124</v>
      </c>
      <c r="D23" s="372"/>
      <c r="E23" s="377"/>
      <c r="F23" s="121"/>
    </row>
    <row r="24" spans="1:6">
      <c r="A24" s="165" t="s">
        <v>157</v>
      </c>
      <c r="B24" s="377"/>
      <c r="C24" s="372" t="s">
        <v>121</v>
      </c>
      <c r="D24" s="372"/>
      <c r="E24" s="377"/>
      <c r="F24" s="121"/>
    </row>
    <row r="25" spans="1:6">
      <c r="A25" s="166" t="s">
        <v>128</v>
      </c>
      <c r="B25" s="377"/>
      <c r="C25" s="372" t="s">
        <v>118</v>
      </c>
      <c r="D25" s="372"/>
      <c r="E25" s="377"/>
      <c r="F25" s="121"/>
    </row>
    <row r="26" spans="1:6">
      <c r="A26" s="165" t="s">
        <v>160</v>
      </c>
      <c r="B26" s="377"/>
      <c r="C26" s="372" t="s">
        <v>120</v>
      </c>
      <c r="D26" s="372"/>
      <c r="E26" s="377"/>
      <c r="F26" s="121"/>
    </row>
    <row r="27" spans="1:6">
      <c r="A27" s="165" t="s">
        <v>77</v>
      </c>
      <c r="B27" s="377"/>
      <c r="C27" s="372" t="s">
        <v>119</v>
      </c>
      <c r="D27" s="371"/>
      <c r="E27" s="377"/>
      <c r="F27" s="121"/>
    </row>
    <row r="28" spans="1:6">
      <c r="A28" s="166" t="s">
        <v>158</v>
      </c>
      <c r="B28" s="377"/>
      <c r="C28" s="372" t="s">
        <v>158</v>
      </c>
      <c r="D28" s="371"/>
      <c r="E28" s="377"/>
      <c r="F28" s="121"/>
    </row>
    <row r="29" spans="1:6">
      <c r="A29" s="166" t="s">
        <v>155</v>
      </c>
      <c r="B29" s="377"/>
      <c r="C29" s="372" t="s">
        <v>156</v>
      </c>
      <c r="D29" s="371"/>
      <c r="E29" s="377"/>
      <c r="F29" s="121"/>
    </row>
    <row r="30" spans="1:6" ht="13.8" thickBot="1">
      <c r="A30" s="281"/>
      <c r="B30" s="127"/>
      <c r="C30" s="282"/>
      <c r="D30" s="380"/>
      <c r="E30" s="127"/>
      <c r="F30" s="128"/>
    </row>
    <row r="31" spans="1:6">
      <c r="A31" s="89"/>
      <c r="B31" s="389"/>
      <c r="C31" s="389"/>
      <c r="D31" s="389"/>
      <c r="E31" s="390"/>
      <c r="F31" s="84"/>
    </row>
    <row r="32" spans="1:6">
      <c r="A32" s="90"/>
      <c r="B32" s="391" t="s">
        <v>109</v>
      </c>
      <c r="C32" s="82"/>
      <c r="D32" s="82"/>
      <c r="E32" s="82"/>
      <c r="F32" s="83"/>
    </row>
    <row r="33" spans="1:6" ht="13.8" thickBot="1">
      <c r="A33" s="85"/>
      <c r="B33" s="86"/>
      <c r="C33" s="86"/>
      <c r="D33" s="86"/>
      <c r="E33" s="86"/>
      <c r="F33" s="87"/>
    </row>
    <row r="34" spans="1:6">
      <c r="A34" s="120"/>
      <c r="B34" s="377"/>
      <c r="C34" s="377"/>
      <c r="D34" s="377"/>
      <c r="E34" s="377"/>
      <c r="F34" s="121"/>
    </row>
    <row r="35" spans="1:6">
      <c r="A35" s="123" t="s">
        <v>105</v>
      </c>
      <c r="B35" s="377"/>
      <c r="C35" s="377"/>
      <c r="D35" s="377"/>
      <c r="E35" s="377"/>
      <c r="F35" s="121"/>
    </row>
    <row r="36" spans="1:6">
      <c r="A36" s="123" t="s">
        <v>106</v>
      </c>
      <c r="B36" s="377"/>
      <c r="C36" s="377"/>
      <c r="D36" s="377"/>
      <c r="E36" s="122"/>
      <c r="F36" s="121"/>
    </row>
    <row r="37" spans="1:6">
      <c r="A37" s="123" t="s">
        <v>107</v>
      </c>
      <c r="B37" s="377"/>
      <c r="C37" s="124"/>
      <c r="D37" s="122"/>
      <c r="E37" s="377"/>
      <c r="F37" s="121"/>
    </row>
    <row r="38" spans="1:6">
      <c r="A38" s="120"/>
      <c r="B38" s="377"/>
      <c r="C38" s="377"/>
      <c r="D38" s="377"/>
      <c r="E38" s="377"/>
      <c r="F38" s="121"/>
    </row>
    <row r="39" spans="1:6">
      <c r="A39" s="125" t="s">
        <v>108</v>
      </c>
      <c r="B39" s="377"/>
      <c r="C39" s="392"/>
      <c r="D39" s="377"/>
      <c r="E39" s="377"/>
      <c r="F39" s="121"/>
    </row>
    <row r="40" spans="1:6">
      <c r="A40" s="123" t="str">
        <f>Info!A40</f>
        <v>Alexandra Meincke</v>
      </c>
      <c r="B40" s="377"/>
      <c r="C40" s="122"/>
      <c r="D40" s="377"/>
      <c r="E40" s="377"/>
      <c r="F40" s="121"/>
    </row>
    <row r="41" spans="1:6" ht="13.8" thickBot="1">
      <c r="A41" s="126"/>
      <c r="B41" s="127"/>
      <c r="C41" s="127"/>
      <c r="D41" s="127"/>
      <c r="E41" s="127"/>
      <c r="F41" s="128"/>
    </row>
    <row r="42" spans="1:6" s="82" customFormat="1"/>
    <row r="43" spans="1:6" s="82" customFormat="1"/>
    <row r="44" spans="1:6" s="82" customFormat="1"/>
    <row r="45" spans="1:6" s="82" customFormat="1"/>
    <row r="46" spans="1:6" s="82" customFormat="1"/>
    <row r="47" spans="1:6" s="82" customFormat="1"/>
    <row r="48" spans="1:6" s="82" customFormat="1"/>
    <row r="49" s="82" customFormat="1"/>
    <row r="50" s="82" customFormat="1"/>
    <row r="51" s="82" customFormat="1"/>
    <row r="52" s="82" customFormat="1"/>
    <row r="53" s="82" customFormat="1"/>
    <row r="54" s="82" customFormat="1"/>
    <row r="55" s="82" customFormat="1"/>
    <row r="56" s="82" customFormat="1"/>
    <row r="57" s="82" customFormat="1"/>
    <row r="58" s="82" customFormat="1"/>
    <row r="59" s="82" customFormat="1"/>
    <row r="60" s="82" customFormat="1"/>
    <row r="61" s="82" customFormat="1"/>
    <row r="62" s="82" customFormat="1"/>
    <row r="63" s="82" customFormat="1"/>
    <row r="64" s="82" customFormat="1"/>
    <row r="65" s="82" customFormat="1"/>
    <row r="66" s="82" customFormat="1"/>
    <row r="67" s="82" customFormat="1"/>
    <row r="68" s="82" customFormat="1"/>
    <row r="69" s="82" customFormat="1"/>
    <row r="70" s="82" customFormat="1"/>
    <row r="71" s="82" customFormat="1"/>
    <row r="72" s="82" customFormat="1"/>
    <row r="73" s="82" customFormat="1"/>
    <row r="74" s="82" customFormat="1"/>
    <row r="75" s="82" customFormat="1"/>
    <row r="76" s="82" customFormat="1"/>
    <row r="77" s="82" customFormat="1"/>
    <row r="78" s="82" customFormat="1"/>
    <row r="79" s="82" customFormat="1"/>
    <row r="80" s="82" customFormat="1"/>
    <row r="81" s="82" customFormat="1"/>
    <row r="82" s="82" customFormat="1"/>
    <row r="83" s="82" customFormat="1"/>
    <row r="84" s="82" customFormat="1"/>
    <row r="85" s="82" customFormat="1"/>
    <row r="86" s="82" customFormat="1"/>
    <row r="87" s="82" customFormat="1"/>
    <row r="88" s="82" customFormat="1"/>
    <row r="89" s="82" customFormat="1"/>
    <row r="90" s="82" customFormat="1"/>
    <row r="91" s="82" customFormat="1"/>
    <row r="92" s="82" customFormat="1"/>
    <row r="93" s="82" customFormat="1"/>
    <row r="94" s="82" customFormat="1"/>
    <row r="95" s="82" customFormat="1"/>
    <row r="96" s="82" customFormat="1"/>
    <row r="97" s="82" customFormat="1"/>
    <row r="98" s="82" customFormat="1"/>
    <row r="99" s="82" customFormat="1"/>
    <row r="100" s="82" customFormat="1"/>
    <row r="101" s="82" customFormat="1"/>
    <row r="102" s="82" customFormat="1"/>
    <row r="103" s="82" customFormat="1"/>
    <row r="104" s="82" customFormat="1"/>
    <row r="105" s="82" customFormat="1"/>
    <row r="106" s="82" customFormat="1"/>
    <row r="107" s="82" customFormat="1"/>
    <row r="108" s="82" customFormat="1"/>
    <row r="109" s="82" customFormat="1"/>
    <row r="110" s="82" customFormat="1"/>
    <row r="111" s="82" customFormat="1"/>
    <row r="112" s="82" customFormat="1"/>
    <row r="113" s="82" customFormat="1"/>
    <row r="114" s="82" customFormat="1"/>
    <row r="115" s="82" customFormat="1"/>
    <row r="116" s="82" customFormat="1"/>
    <row r="117" s="82" customFormat="1"/>
    <row r="118" s="82" customFormat="1"/>
    <row r="119" s="82" customFormat="1"/>
    <row r="120" s="82" customFormat="1"/>
    <row r="121" s="82" customFormat="1"/>
    <row r="122" s="82" customFormat="1"/>
    <row r="123" s="82" customFormat="1"/>
    <row r="124" s="82" customFormat="1"/>
    <row r="125" s="82" customFormat="1"/>
    <row r="126" s="82" customFormat="1"/>
    <row r="127" s="82" customFormat="1"/>
    <row r="128" s="82" customFormat="1"/>
    <row r="129" s="82" customFormat="1"/>
    <row r="130" s="82" customFormat="1"/>
    <row r="131" s="82" customFormat="1"/>
    <row r="132" s="82" customFormat="1"/>
    <row r="133" s="82" customFormat="1"/>
    <row r="134" s="82" customFormat="1"/>
    <row r="135" s="82" customFormat="1"/>
    <row r="136" s="82" customFormat="1"/>
    <row r="137" s="82" customFormat="1"/>
    <row r="138" s="82" customFormat="1"/>
    <row r="139" s="82" customFormat="1"/>
    <row r="140" s="82" customFormat="1"/>
    <row r="141" s="82" customFormat="1"/>
    <row r="142" s="82" customFormat="1"/>
    <row r="143" s="82" customFormat="1"/>
    <row r="144" s="82" customFormat="1"/>
    <row r="145" s="82" customFormat="1"/>
    <row r="146" s="82" customFormat="1"/>
    <row r="147" s="82" customFormat="1"/>
    <row r="148" s="82" customFormat="1"/>
    <row r="149" s="82" customFormat="1"/>
    <row r="150" s="82" customFormat="1"/>
    <row r="151" s="82" customFormat="1"/>
    <row r="152" s="82" customFormat="1"/>
    <row r="153" s="82" customFormat="1"/>
    <row r="154" s="82" customFormat="1"/>
    <row r="155" s="82" customFormat="1"/>
    <row r="156" s="82" customFormat="1"/>
    <row r="157" s="82" customFormat="1"/>
    <row r="158" s="82" customFormat="1"/>
    <row r="159" s="82" customFormat="1"/>
    <row r="160" s="82" customFormat="1"/>
    <row r="161" s="82" customFormat="1"/>
    <row r="162" s="82" customFormat="1"/>
    <row r="163" s="82" customFormat="1"/>
    <row r="164" s="82" customFormat="1"/>
    <row r="165" s="82" customFormat="1"/>
    <row r="166" s="82" customFormat="1"/>
    <row r="167" s="82" customFormat="1"/>
    <row r="168" s="82" customFormat="1"/>
    <row r="169" s="82" customFormat="1"/>
    <row r="170" s="82" customFormat="1"/>
    <row r="171" s="82" customFormat="1"/>
    <row r="172" s="82" customFormat="1"/>
    <row r="173" s="82" customFormat="1"/>
    <row r="174" s="82" customFormat="1"/>
    <row r="175" s="82" customFormat="1"/>
    <row r="176" s="82" customFormat="1"/>
    <row r="177" s="82" customFormat="1"/>
    <row r="178" s="82" customFormat="1"/>
    <row r="179" s="82" customFormat="1"/>
    <row r="180" s="82" customFormat="1"/>
    <row r="181" s="82" customFormat="1"/>
    <row r="182" s="82" customFormat="1"/>
    <row r="183" s="82" customFormat="1"/>
    <row r="184" s="82" customFormat="1"/>
    <row r="185" s="82" customFormat="1"/>
    <row r="186" s="82" customFormat="1"/>
    <row r="187" s="82" customFormat="1"/>
    <row r="188" s="82" customFormat="1"/>
    <row r="189" s="82" customFormat="1"/>
    <row r="190" s="82" customFormat="1"/>
    <row r="191" s="82" customFormat="1"/>
    <row r="192" s="82" customFormat="1"/>
    <row r="193" s="82" customFormat="1"/>
    <row r="194" s="82" customFormat="1"/>
    <row r="195" s="82" customFormat="1"/>
    <row r="196" s="82" customFormat="1"/>
    <row r="197" s="82" customFormat="1"/>
    <row r="198" s="82" customFormat="1"/>
    <row r="199" s="82" customFormat="1"/>
    <row r="200" s="82" customFormat="1"/>
    <row r="201" s="82" customFormat="1"/>
    <row r="202" s="82" customFormat="1"/>
    <row r="203" s="82" customFormat="1"/>
    <row r="204" s="82" customFormat="1"/>
    <row r="205" s="82" customFormat="1"/>
    <row r="206" s="82" customFormat="1"/>
    <row r="207" s="82" customFormat="1"/>
    <row r="208" s="82" customFormat="1"/>
    <row r="209" s="82" customFormat="1"/>
    <row r="210" s="82" customFormat="1"/>
    <row r="211" s="82" customFormat="1"/>
    <row r="212" s="82" customFormat="1"/>
    <row r="213" s="82" customFormat="1"/>
    <row r="214" s="82" customFormat="1"/>
    <row r="215" s="82" customFormat="1"/>
    <row r="216" s="82" customFormat="1"/>
    <row r="217" s="82" customFormat="1"/>
    <row r="218" s="82" customFormat="1"/>
    <row r="219" s="82" customFormat="1"/>
    <row r="220" s="82" customFormat="1"/>
    <row r="221" s="82" customFormat="1"/>
    <row r="222" s="82" customFormat="1"/>
    <row r="223" s="82" customFormat="1"/>
    <row r="224" s="82" customFormat="1"/>
    <row r="225" s="82" customFormat="1"/>
    <row r="226" s="82" customFormat="1"/>
    <row r="227" s="82" customFormat="1"/>
    <row r="228" s="82" customFormat="1"/>
    <row r="229" s="82" customFormat="1"/>
    <row r="230" s="82" customFormat="1"/>
    <row r="231" s="82" customFormat="1"/>
    <row r="232" s="82" customFormat="1"/>
    <row r="233" s="82" customFormat="1"/>
    <row r="234" s="82" customFormat="1"/>
    <row r="235" s="82" customFormat="1"/>
    <row r="236" s="82" customFormat="1"/>
    <row r="237" s="82" customFormat="1"/>
    <row r="238" s="82" customFormat="1"/>
    <row r="239" s="82" customFormat="1"/>
    <row r="240" s="82" customFormat="1"/>
    <row r="241" s="82" customFormat="1"/>
    <row r="242" s="82" customFormat="1"/>
    <row r="243" s="82" customFormat="1"/>
    <row r="244" s="82" customFormat="1"/>
    <row r="245" s="82" customFormat="1"/>
    <row r="246" s="82" customFormat="1"/>
    <row r="247" s="82" customFormat="1"/>
    <row r="248" s="82" customFormat="1"/>
    <row r="249" s="82" customFormat="1"/>
    <row r="250" s="82" customFormat="1"/>
    <row r="251" s="82" customFormat="1"/>
    <row r="252" s="82" customFormat="1"/>
    <row r="253" s="82" customFormat="1"/>
    <row r="254" s="82" customFormat="1"/>
    <row r="255" s="82" customFormat="1"/>
    <row r="256" s="82" customFormat="1"/>
    <row r="257" s="82" customFormat="1"/>
    <row r="258" s="82" customFormat="1"/>
    <row r="259" s="82" customFormat="1"/>
    <row r="260" s="82" customFormat="1"/>
    <row r="261" s="82" customFormat="1"/>
    <row r="262" s="82" customFormat="1"/>
    <row r="263" s="82" customFormat="1"/>
    <row r="264" s="82" customFormat="1"/>
    <row r="265" s="82" customFormat="1"/>
    <row r="266" s="82" customFormat="1"/>
    <row r="267" s="82" customFormat="1"/>
    <row r="268" s="82" customFormat="1"/>
    <row r="269" s="82" customFormat="1"/>
    <row r="270" s="82" customFormat="1"/>
    <row r="271" s="82" customFormat="1"/>
    <row r="272" s="82" customFormat="1"/>
    <row r="273" s="82" customFormat="1"/>
    <row r="274" s="82" customFormat="1"/>
    <row r="275" s="82" customFormat="1"/>
    <row r="276" s="82" customFormat="1"/>
    <row r="277" s="82" customFormat="1"/>
    <row r="278" s="82" customFormat="1"/>
    <row r="279" s="82" customFormat="1"/>
    <row r="280" s="82" customFormat="1"/>
    <row r="281" s="82" customFormat="1"/>
    <row r="282" s="82" customFormat="1"/>
    <row r="283" s="82" customFormat="1"/>
    <row r="284" s="82" customFormat="1"/>
    <row r="285" s="82" customFormat="1"/>
    <row r="286" s="82" customFormat="1"/>
    <row r="287" s="82" customFormat="1"/>
    <row r="288" s="82" customFormat="1"/>
    <row r="289" s="82" customFormat="1"/>
    <row r="290" s="82" customFormat="1"/>
    <row r="291" s="82" customFormat="1"/>
    <row r="292" s="82" customFormat="1"/>
    <row r="293" s="82" customFormat="1"/>
    <row r="294" s="82" customFormat="1"/>
    <row r="295" s="82" customFormat="1"/>
    <row r="296" s="82" customFormat="1"/>
    <row r="297" s="82" customFormat="1"/>
    <row r="298" s="82" customFormat="1"/>
    <row r="299" s="82" customFormat="1"/>
    <row r="300" s="82" customFormat="1"/>
    <row r="301" s="82" customFormat="1"/>
    <row r="302" s="82" customFormat="1"/>
    <row r="303" s="82" customFormat="1"/>
    <row r="304" s="82" customFormat="1"/>
    <row r="305" s="82" customFormat="1"/>
    <row r="306" s="82" customFormat="1"/>
    <row r="307" s="82" customFormat="1"/>
    <row r="308" s="82" customFormat="1"/>
    <row r="309" s="82" customFormat="1"/>
    <row r="310" s="82" customFormat="1"/>
    <row r="311" s="82" customFormat="1"/>
    <row r="312" s="82" customFormat="1"/>
    <row r="313" s="82" customFormat="1"/>
    <row r="314" s="82" customFormat="1"/>
    <row r="315" s="82" customFormat="1"/>
    <row r="316" s="82" customFormat="1"/>
    <row r="317" s="82" customFormat="1"/>
    <row r="318" s="82" customFormat="1"/>
    <row r="319" s="82" customFormat="1"/>
    <row r="320" s="82" customFormat="1"/>
    <row r="321" s="82" customFormat="1"/>
    <row r="322" s="82" customFormat="1"/>
    <row r="323" s="82" customFormat="1"/>
    <row r="324" s="82" customFormat="1"/>
    <row r="325" s="82" customFormat="1"/>
    <row r="326" s="82" customFormat="1"/>
    <row r="327" s="82" customFormat="1"/>
    <row r="328" s="82" customFormat="1"/>
    <row r="329" s="82" customFormat="1"/>
    <row r="330" s="82" customFormat="1"/>
    <row r="331" s="82" customFormat="1"/>
    <row r="332" s="82" customFormat="1"/>
    <row r="333" s="82" customFormat="1"/>
    <row r="334" s="82" customFormat="1"/>
    <row r="335" s="82" customFormat="1"/>
    <row r="336" s="82" customFormat="1"/>
    <row r="337" s="82" customFormat="1"/>
    <row r="338" s="82" customFormat="1"/>
    <row r="339" s="82" customFormat="1"/>
    <row r="340" s="82" customFormat="1"/>
    <row r="341" s="82" customFormat="1"/>
    <row r="342" s="82" customFormat="1"/>
    <row r="343" s="82" customFormat="1"/>
    <row r="344" s="82" customFormat="1"/>
    <row r="345" s="82" customFormat="1"/>
    <row r="346" s="82" customFormat="1"/>
    <row r="347" s="82" customFormat="1"/>
    <row r="348" s="82" customFormat="1"/>
    <row r="349" s="82" customFormat="1"/>
    <row r="350" s="82" customFormat="1"/>
    <row r="351" s="82" customFormat="1"/>
    <row r="352" s="82" customFormat="1"/>
    <row r="353" s="82" customFormat="1"/>
    <row r="354" s="82" customFormat="1"/>
    <row r="355" s="82" customFormat="1"/>
    <row r="356" s="82" customFormat="1"/>
    <row r="357" s="82" customFormat="1"/>
    <row r="358" s="82" customFormat="1"/>
    <row r="359" s="82" customFormat="1"/>
    <row r="360" s="82" customFormat="1"/>
    <row r="361" s="82" customFormat="1"/>
    <row r="362" s="82" customFormat="1"/>
    <row r="363" s="82" customFormat="1"/>
    <row r="364" s="82" customFormat="1"/>
    <row r="365" s="82" customFormat="1"/>
    <row r="366" s="82" customFormat="1"/>
    <row r="367" s="82" customFormat="1"/>
    <row r="368" s="82" customFormat="1"/>
    <row r="369" s="82" customFormat="1"/>
    <row r="370" s="82" customFormat="1"/>
    <row r="371" s="82" customFormat="1"/>
    <row r="372" s="82" customFormat="1"/>
    <row r="373" s="82" customFormat="1"/>
    <row r="374" s="82" customFormat="1"/>
    <row r="375" s="82" customFormat="1"/>
    <row r="376" s="82" customFormat="1"/>
    <row r="377" s="82" customFormat="1"/>
    <row r="378" s="82" customFormat="1"/>
    <row r="379" s="82" customFormat="1"/>
    <row r="380" s="82" customFormat="1"/>
    <row r="381" s="82" customFormat="1"/>
    <row r="382" s="82" customFormat="1"/>
    <row r="383" s="82" customFormat="1"/>
    <row r="384" s="82" customFormat="1"/>
    <row r="385" s="82" customFormat="1"/>
    <row r="386" s="82" customFormat="1"/>
    <row r="387" s="82" customFormat="1"/>
    <row r="388" s="82" customFormat="1"/>
    <row r="389" s="82" customFormat="1"/>
    <row r="390" s="82" customFormat="1"/>
    <row r="391" s="82" customFormat="1"/>
    <row r="392" s="82" customFormat="1"/>
    <row r="393" s="82" customFormat="1"/>
    <row r="394" s="82" customFormat="1"/>
    <row r="395" s="82" customFormat="1"/>
    <row r="396" s="82" customFormat="1"/>
    <row r="397" s="82" customFormat="1"/>
    <row r="398" s="82" customFormat="1"/>
    <row r="399" s="82" customFormat="1"/>
    <row r="400" s="82" customFormat="1"/>
    <row r="401" s="82" customFormat="1"/>
    <row r="402" s="82" customFormat="1"/>
    <row r="403" s="82" customFormat="1"/>
    <row r="404" s="82" customFormat="1"/>
    <row r="405" s="82" customFormat="1"/>
    <row r="406" s="82" customFormat="1"/>
    <row r="407" s="82" customFormat="1"/>
    <row r="408" s="82" customFormat="1"/>
    <row r="409" s="82" customFormat="1"/>
    <row r="410" s="82" customFormat="1"/>
    <row r="411" s="82" customFormat="1"/>
    <row r="412" s="82" customFormat="1"/>
    <row r="413" s="82" customFormat="1"/>
    <row r="414" s="82" customFormat="1"/>
    <row r="415" s="82" customFormat="1"/>
    <row r="416" s="82" customFormat="1"/>
    <row r="417" s="82" customFormat="1"/>
    <row r="418" s="82" customFormat="1"/>
    <row r="419" s="82" customFormat="1"/>
    <row r="420" s="82" customFormat="1"/>
    <row r="421" s="82" customFormat="1"/>
    <row r="422" s="82" customFormat="1"/>
    <row r="423" s="82" customFormat="1"/>
    <row r="424" s="82" customFormat="1"/>
    <row r="425" s="82" customFormat="1"/>
    <row r="426" s="82" customFormat="1"/>
    <row r="427" s="82" customFormat="1"/>
    <row r="428" s="82" customFormat="1"/>
    <row r="429" s="82" customFormat="1"/>
    <row r="430" s="82" customFormat="1"/>
    <row r="431" s="82" customFormat="1"/>
    <row r="432" s="82" customFormat="1"/>
    <row r="433" s="82" customFormat="1"/>
    <row r="434" s="82" customFormat="1"/>
    <row r="435" s="82" customFormat="1"/>
    <row r="436" s="82" customFormat="1"/>
    <row r="437" s="82" customFormat="1"/>
    <row r="438" s="82" customFormat="1"/>
    <row r="439" s="82" customFormat="1"/>
    <row r="440" s="82" customFormat="1"/>
    <row r="441" s="82" customFormat="1"/>
    <row r="442" s="82" customFormat="1"/>
    <row r="443" s="82" customFormat="1"/>
    <row r="444" s="82" customFormat="1"/>
    <row r="445" s="82" customFormat="1"/>
    <row r="446" s="82" customFormat="1"/>
    <row r="447" s="82" customFormat="1"/>
    <row r="448" s="82" customFormat="1"/>
    <row r="449" s="82" customFormat="1"/>
    <row r="450" s="82" customFormat="1"/>
    <row r="451" s="82" customFormat="1"/>
    <row r="452" s="82" customFormat="1"/>
    <row r="453" s="82" customFormat="1"/>
    <row r="454" s="82" customFormat="1"/>
    <row r="455" s="82" customFormat="1"/>
    <row r="456" s="82" customFormat="1"/>
    <row r="457" s="82" customFormat="1"/>
    <row r="458" s="82" customFormat="1"/>
    <row r="459" s="82" customFormat="1"/>
    <row r="460" s="82" customFormat="1"/>
    <row r="461" s="82" customFormat="1"/>
    <row r="462" s="82" customFormat="1"/>
    <row r="463" s="82" customFormat="1"/>
    <row r="464" s="82" customFormat="1"/>
    <row r="465" s="82" customFormat="1"/>
    <row r="466" s="82" customFormat="1"/>
    <row r="467" s="82" customFormat="1"/>
    <row r="468" s="82" customFormat="1"/>
    <row r="469" s="82" customFormat="1"/>
    <row r="470" s="82" customFormat="1"/>
    <row r="471" s="82" customFormat="1"/>
    <row r="472" s="82" customFormat="1"/>
    <row r="473" s="82" customFormat="1"/>
    <row r="474" s="82" customFormat="1"/>
    <row r="475" s="82" customFormat="1"/>
    <row r="476" s="82" customFormat="1"/>
    <row r="477" s="82" customFormat="1"/>
    <row r="478" s="82" customFormat="1"/>
    <row r="479" s="82" customFormat="1"/>
    <row r="480" s="82" customFormat="1"/>
    <row r="481" s="82" customFormat="1"/>
    <row r="482" s="82" customFormat="1"/>
    <row r="483" s="82" customFormat="1"/>
    <row r="484" s="82" customFormat="1"/>
    <row r="485" s="82" customFormat="1"/>
    <row r="486" s="82" customFormat="1"/>
    <row r="487" s="82" customFormat="1"/>
    <row r="488" s="82" customFormat="1"/>
    <row r="489" s="82" customFormat="1"/>
    <row r="490" s="82" customFormat="1"/>
    <row r="491" s="82" customFormat="1"/>
    <row r="492" s="82" customFormat="1"/>
    <row r="493" s="82" customFormat="1"/>
    <row r="494" s="82" customFormat="1"/>
    <row r="495" s="82" customFormat="1"/>
    <row r="496" s="82" customFormat="1"/>
    <row r="497" s="82" customFormat="1"/>
    <row r="498" s="82" customFormat="1"/>
    <row r="499" s="82" customFormat="1"/>
    <row r="500" s="82" customFormat="1"/>
    <row r="501" s="82" customFormat="1"/>
    <row r="502" s="82" customFormat="1"/>
    <row r="503" s="82" customFormat="1"/>
    <row r="504" s="82" customFormat="1"/>
    <row r="505" s="82" customFormat="1"/>
    <row r="506" s="82" customFormat="1"/>
  </sheetData>
  <dataValidations count="1">
    <dataValidation type="list" allowBlank="1" showInputMessage="1" showErrorMessage="1" sqref="F65523 F131059 F196595 F262131 F327667 F393203 F458739 F524275 F589811 F655347 F720883 F786419 F851955 F917491 F983027" xr:uid="{01F10148-5881-4E39-8AFA-8159DE9A1CA6}">
      <formula1>"Wintersemester, Sommersemester"</formula1>
    </dataValidation>
  </dataValidations>
  <hyperlinks>
    <hyperlink ref="C13" r:id="rId1" display="Haus-, Energie- und Anlagentechnik" xr:uid="{728CA7AE-21C6-48E3-9CE3-A0F335792E64}"/>
    <hyperlink ref="A13" location="'Bachelor HEAT'!W13" display="HEAT" xr:uid="{0534228E-1C5C-49C9-87DB-8B907824F9D6}"/>
    <hyperlink ref="A26" r:id="rId2" xr:uid="{F1575323-F76E-4841-BA91-C93AF786BA06}"/>
    <hyperlink ref="A27" r:id="rId3" xr:uid="{9BFBC747-1956-4817-8D40-7F05DEF4DA03}"/>
    <hyperlink ref="A17" r:id="rId4" display="Internetseite des Fachbereiches" xr:uid="{9F15922C-D0FB-4CC5-8F17-24904F8B9246}"/>
    <hyperlink ref="A18" r:id="rId5" display="Fachschaft (Fachschaftsrat)" xr:uid="{D18733B1-40C7-4ED7-B659-CAE61F86ADB7}"/>
    <hyperlink ref="A19" r:id="rId6" display="Studienbüro" xr:uid="{9CA1ECD0-5247-4943-BA04-36BF5EE5104D}"/>
    <hyperlink ref="A20" r:id="rId7" display="Formulare" xr:uid="{9C89B4F3-4BB3-4E4B-8E4E-C1E805335F7A}"/>
    <hyperlink ref="A21" r:id="rId8" display="Fachstudienberatung" xr:uid="{DD4DAE2D-4BA0-4A39-8218-AD22D7FDC36B}"/>
    <hyperlink ref="A22" r:id="rId9" display="Semesterzeiten" xr:uid="{D9C52213-D038-4EDF-B325-E93602E4845D}"/>
    <hyperlink ref="A23" r:id="rId10" display="Stundenpläne" xr:uid="{28AA3CCD-B43E-45E8-9F0C-FFA067311D42}"/>
    <hyperlink ref="A24" r:id="rId11" display="Wahlmodule" xr:uid="{D7294121-C0D8-4308-B51C-BFB25A12DC7C}"/>
    <hyperlink ref="A25" r:id="rId12" display="Weitere Informationen" xr:uid="{1532F465-59AD-4C7A-8816-49D9950B7999}"/>
    <hyperlink ref="A28" r:id="rId13" xr:uid="{3C5B7C48-8C67-4635-B4E6-9284559852B9}"/>
    <hyperlink ref="A29" r:id="rId14" xr:uid="{6797354A-93C9-4EF6-A4F8-2239F136F7D8}"/>
  </hyperlinks>
  <pageMargins left="0.7" right="0.7" top="0.78740157499999996" bottom="0.78740157499999996" header="0.3" footer="0.3"/>
  <pageSetup paperSize="9"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E3299-7F13-44F9-B9D4-D74AA2381AB9}">
  <sheetPr>
    <tabColor theme="6"/>
    <pageSetUpPr fitToPage="1"/>
  </sheetPr>
  <dimension ref="A1:ER611"/>
  <sheetViews>
    <sheetView tabSelected="1" zoomScale="90" zoomScaleNormal="90" workbookViewId="0">
      <selection activeCell="W13" sqref="W13"/>
    </sheetView>
  </sheetViews>
  <sheetFormatPr baseColWidth="10" defaultColWidth="11.44140625" defaultRowHeight="13.2"/>
  <cols>
    <col min="1" max="1" width="7.6640625" style="47" customWidth="1"/>
    <col min="2" max="2" width="58.5546875" style="155" bestFit="1" customWidth="1"/>
    <col min="3" max="6" width="3" style="3" customWidth="1"/>
    <col min="7" max="7" width="5" style="3" bestFit="1" customWidth="1"/>
    <col min="8" max="8" width="5" style="3" customWidth="1"/>
    <col min="9" max="14" width="3" style="3" customWidth="1"/>
    <col min="15" max="17" width="3" style="53" customWidth="1"/>
    <col min="18" max="18" width="13.5546875" style="3" customWidth="1"/>
    <col min="19" max="19" width="13.5546875" style="8" customWidth="1"/>
    <col min="20" max="20" width="13.5546875" style="65" customWidth="1"/>
    <col min="21" max="22" width="13.33203125" style="65" customWidth="1"/>
    <col min="23" max="25" width="5.6640625" style="8" customWidth="1"/>
    <col min="26" max="26" width="7.33203125" style="65" customWidth="1"/>
    <col min="27" max="27" width="10" style="65" customWidth="1"/>
    <col min="28" max="28" width="11.6640625" style="65" customWidth="1"/>
    <col min="29" max="29" width="10" style="65" customWidth="1"/>
    <col min="30" max="32" width="11.44140625" style="114" customWidth="1"/>
    <col min="33" max="34" width="12.6640625" style="246" customWidth="1"/>
    <col min="35" max="35" width="11.44140625" style="114" customWidth="1"/>
    <col min="36" max="40" width="11.44140625" style="114"/>
    <col min="41" max="43" width="11.44140625" style="150"/>
    <col min="44" max="49" width="11.44140625" style="280"/>
    <col min="50" max="148" width="11.44140625" style="112"/>
    <col min="149" max="16384" width="11.44140625" style="65"/>
  </cols>
  <sheetData>
    <row r="1" spans="1:148" s="147" customFormat="1" ht="30" customHeight="1">
      <c r="A1" s="417" t="s">
        <v>162</v>
      </c>
      <c r="B1" s="418"/>
      <c r="C1" s="419" t="s">
        <v>89</v>
      </c>
      <c r="D1" s="420"/>
      <c r="E1" s="420"/>
      <c r="F1" s="420"/>
      <c r="G1" s="420"/>
      <c r="H1" s="420"/>
      <c r="I1" s="420"/>
      <c r="J1" s="420"/>
      <c r="K1" s="420"/>
      <c r="L1" s="420"/>
      <c r="M1" s="420"/>
      <c r="N1" s="420"/>
      <c r="O1" s="420"/>
      <c r="P1" s="420"/>
      <c r="Q1" s="420"/>
      <c r="R1" s="420"/>
      <c r="S1" s="420"/>
      <c r="T1" s="421"/>
      <c r="U1" s="419" t="s">
        <v>90</v>
      </c>
      <c r="V1" s="420"/>
      <c r="W1" s="422"/>
      <c r="X1" s="422"/>
      <c r="Y1" s="422"/>
      <c r="Z1" s="422"/>
      <c r="AA1" s="422"/>
      <c r="AB1" s="422"/>
      <c r="AC1" s="423"/>
      <c r="AD1" s="114"/>
      <c r="AE1" s="114"/>
      <c r="AF1" s="114"/>
      <c r="AG1" s="246"/>
      <c r="AH1" s="246"/>
      <c r="AI1" s="114"/>
      <c r="AJ1" s="114"/>
      <c r="AK1" s="114"/>
      <c r="AL1" s="114"/>
      <c r="AM1" s="114"/>
      <c r="AN1" s="114"/>
      <c r="AO1" s="157"/>
      <c r="AP1" s="157"/>
      <c r="AQ1" s="157"/>
      <c r="AR1" s="279"/>
      <c r="AS1" s="279"/>
      <c r="AT1" s="279"/>
      <c r="AU1" s="279"/>
      <c r="AV1" s="279"/>
      <c r="AW1" s="279"/>
      <c r="AX1" s="146"/>
      <c r="AY1" s="146"/>
      <c r="AZ1" s="146"/>
      <c r="BA1" s="146"/>
      <c r="BB1" s="146"/>
      <c r="BC1" s="146"/>
      <c r="BD1" s="146"/>
      <c r="BE1" s="146"/>
      <c r="BF1" s="146"/>
      <c r="BG1" s="146"/>
      <c r="BH1" s="146"/>
      <c r="BI1" s="146"/>
      <c r="BJ1" s="146"/>
      <c r="BK1" s="146"/>
      <c r="BL1" s="146"/>
      <c r="BM1" s="146"/>
      <c r="BN1" s="146"/>
      <c r="BO1" s="146"/>
      <c r="BP1" s="146"/>
      <c r="BQ1" s="146"/>
      <c r="BR1" s="146"/>
      <c r="BS1" s="146"/>
      <c r="BT1" s="146"/>
      <c r="BU1" s="146"/>
      <c r="BV1" s="146"/>
      <c r="BW1" s="146"/>
      <c r="BX1" s="146"/>
      <c r="BY1" s="146"/>
      <c r="BZ1" s="146"/>
      <c r="CA1" s="146"/>
      <c r="CB1" s="146"/>
      <c r="CC1" s="146"/>
      <c r="CD1" s="146"/>
      <c r="CE1" s="146"/>
      <c r="CF1" s="146"/>
      <c r="CG1" s="146"/>
      <c r="CH1" s="146"/>
      <c r="CI1" s="146"/>
      <c r="CJ1" s="146"/>
      <c r="CK1" s="146"/>
      <c r="CL1" s="146"/>
      <c r="CM1" s="146"/>
      <c r="CN1" s="146"/>
      <c r="CO1" s="146"/>
      <c r="CP1" s="146"/>
      <c r="CQ1" s="146"/>
      <c r="CR1" s="146"/>
      <c r="CS1" s="146"/>
      <c r="CT1" s="146"/>
      <c r="CU1" s="146"/>
      <c r="CV1" s="146"/>
      <c r="CW1" s="146"/>
      <c r="CX1" s="146"/>
      <c r="CY1" s="146"/>
      <c r="CZ1" s="146"/>
      <c r="DA1" s="146"/>
      <c r="DB1" s="146"/>
      <c r="DC1" s="146"/>
      <c r="DD1" s="146"/>
      <c r="DE1" s="146"/>
      <c r="DF1" s="146"/>
      <c r="DG1" s="146"/>
      <c r="DH1" s="146"/>
      <c r="DI1" s="146"/>
      <c r="DJ1" s="146"/>
      <c r="DK1" s="146"/>
      <c r="DL1" s="146"/>
      <c r="DM1" s="146"/>
      <c r="DN1" s="146"/>
      <c r="DO1" s="146"/>
      <c r="DP1" s="146"/>
      <c r="DQ1" s="146"/>
      <c r="DR1" s="146"/>
      <c r="DS1" s="146"/>
      <c r="DT1" s="146"/>
      <c r="DU1" s="146"/>
      <c r="DV1" s="146"/>
      <c r="DW1" s="146"/>
      <c r="DX1" s="146"/>
      <c r="DY1" s="146"/>
      <c r="DZ1" s="146"/>
      <c r="EA1" s="146"/>
      <c r="EB1" s="146"/>
      <c r="EC1" s="146"/>
      <c r="ED1" s="146"/>
      <c r="EE1" s="146"/>
      <c r="EF1" s="146"/>
      <c r="EG1" s="146"/>
      <c r="EH1" s="146"/>
      <c r="EI1" s="146"/>
      <c r="EJ1" s="146"/>
      <c r="EK1" s="146"/>
      <c r="EL1" s="146"/>
      <c r="EM1" s="146"/>
      <c r="EN1" s="146"/>
      <c r="EO1" s="146"/>
      <c r="EP1" s="146"/>
      <c r="EQ1" s="146"/>
      <c r="ER1" s="146"/>
    </row>
    <row r="2" spans="1:148" s="147" customFormat="1" ht="30" customHeight="1">
      <c r="A2" s="424" t="s">
        <v>206</v>
      </c>
      <c r="B2" s="425"/>
      <c r="C2" s="426" t="s">
        <v>207</v>
      </c>
      <c r="D2" s="427"/>
      <c r="E2" s="427"/>
      <c r="F2" s="427"/>
      <c r="G2" s="427"/>
      <c r="H2" s="427"/>
      <c r="I2" s="427"/>
      <c r="J2" s="427"/>
      <c r="K2" s="427"/>
      <c r="L2" s="427"/>
      <c r="M2" s="427"/>
      <c r="N2" s="427"/>
      <c r="O2" s="427"/>
      <c r="P2" s="427"/>
      <c r="Q2" s="427"/>
      <c r="R2" s="427"/>
      <c r="S2" s="427"/>
      <c r="T2" s="428"/>
      <c r="U2" s="429" t="str">
        <f>"(Name: "&amp;IF(OR(Info!F6="",Info!F6="Vorname Name"),"Vorname Name",Info!F6)&amp;", Matrikel-Nr.: "&amp;IF(OR(Info!F7="",Info!F7=123456),123456,Info!F7)&amp;")"</f>
        <v>(Name: Vorname, Name, Matrikel-Nr.: 123456)</v>
      </c>
      <c r="V2" s="430"/>
      <c r="W2" s="431"/>
      <c r="X2" s="431"/>
      <c r="Y2" s="431"/>
      <c r="Z2" s="431"/>
      <c r="AA2" s="431"/>
      <c r="AB2" s="431"/>
      <c r="AC2" s="432"/>
      <c r="AD2" s="114"/>
      <c r="AE2" s="114"/>
      <c r="AF2" s="114"/>
      <c r="AG2" s="246"/>
      <c r="AH2" s="246"/>
      <c r="AI2" s="114"/>
      <c r="AJ2" s="114"/>
      <c r="AK2" s="114"/>
      <c r="AL2" s="114"/>
      <c r="AM2" s="114"/>
      <c r="AN2" s="114"/>
      <c r="AO2" s="157"/>
      <c r="AP2" s="157"/>
      <c r="AQ2" s="157"/>
      <c r="AR2" s="279"/>
      <c r="AS2" s="279"/>
      <c r="AT2" s="279"/>
      <c r="AU2" s="279"/>
      <c r="AV2" s="279"/>
      <c r="AW2" s="279"/>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row>
    <row r="3" spans="1:148" s="147" customFormat="1" ht="6.6" customHeight="1">
      <c r="A3" s="158"/>
      <c r="B3" s="159"/>
      <c r="C3" s="361"/>
      <c r="D3" s="356"/>
      <c r="E3" s="356"/>
      <c r="F3" s="356"/>
      <c r="G3" s="356"/>
      <c r="H3" s="356"/>
      <c r="I3" s="356"/>
      <c r="J3" s="356"/>
      <c r="K3" s="356"/>
      <c r="L3" s="356"/>
      <c r="M3" s="356"/>
      <c r="N3" s="356"/>
      <c r="O3" s="356"/>
      <c r="P3" s="288"/>
      <c r="Q3" s="288"/>
      <c r="R3" s="358"/>
      <c r="S3" s="358"/>
      <c r="T3" s="359"/>
      <c r="U3" s="366"/>
      <c r="V3" s="366"/>
      <c r="W3" s="367"/>
      <c r="X3" s="367"/>
      <c r="Y3" s="367"/>
      <c r="Z3" s="367"/>
      <c r="AA3" s="367"/>
      <c r="AB3" s="367"/>
      <c r="AC3" s="368"/>
      <c r="AD3" s="114"/>
      <c r="AE3" s="114"/>
      <c r="AF3" s="114"/>
      <c r="AG3" s="246"/>
      <c r="AH3" s="246"/>
      <c r="AI3" s="114"/>
      <c r="AJ3" s="114"/>
      <c r="AK3" s="114"/>
      <c r="AL3" s="114"/>
      <c r="AM3" s="114"/>
      <c r="AN3" s="114"/>
      <c r="AO3" s="157"/>
      <c r="AP3" s="157"/>
      <c r="AQ3" s="157"/>
      <c r="AR3" s="279"/>
      <c r="AS3" s="279"/>
      <c r="AT3" s="279"/>
      <c r="AU3" s="279"/>
      <c r="AV3" s="279"/>
      <c r="AW3" s="279"/>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row>
    <row r="4" spans="1:148" s="56" customFormat="1" ht="12" customHeight="1">
      <c r="A4" s="158"/>
      <c r="B4" s="159"/>
      <c r="C4" s="357"/>
      <c r="D4" s="369"/>
      <c r="E4" s="369"/>
      <c r="F4" s="369"/>
      <c r="G4" s="369"/>
      <c r="H4" s="369"/>
      <c r="I4" s="369"/>
      <c r="J4" s="369"/>
      <c r="K4" s="369"/>
      <c r="L4" s="369"/>
      <c r="M4" s="369"/>
      <c r="N4" s="369"/>
      <c r="O4" s="369"/>
      <c r="P4" s="369"/>
      <c r="Q4" s="369"/>
      <c r="R4" s="369"/>
      <c r="S4" s="369"/>
      <c r="T4" s="403"/>
      <c r="U4" s="369"/>
      <c r="V4" s="369"/>
      <c r="W4" s="369"/>
      <c r="X4" s="369"/>
      <c r="Y4" s="369"/>
      <c r="Z4" s="369"/>
      <c r="AA4" s="369"/>
      <c r="AB4" s="369"/>
      <c r="AC4" s="370"/>
      <c r="AD4" s="114"/>
      <c r="AE4" s="114"/>
      <c r="AF4" s="114"/>
      <c r="AG4" s="246"/>
      <c r="AH4" s="246"/>
      <c r="AI4" s="114"/>
      <c r="AJ4" s="114"/>
      <c r="AK4" s="114"/>
      <c r="AL4" s="114"/>
      <c r="AM4" s="114"/>
      <c r="AN4" s="114"/>
      <c r="AO4" s="149"/>
      <c r="AP4" s="149"/>
      <c r="AQ4" s="149"/>
      <c r="AR4" s="132"/>
      <c r="AS4" s="132"/>
      <c r="AT4" s="132"/>
      <c r="AU4" s="132"/>
      <c r="AV4" s="132"/>
      <c r="AW4" s="132"/>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row>
    <row r="5" spans="1:148" s="56" customFormat="1" ht="12" customHeight="1">
      <c r="A5" s="160"/>
      <c r="B5" s="161" t="s">
        <v>148</v>
      </c>
      <c r="C5" s="357"/>
      <c r="D5" s="585" t="s">
        <v>208</v>
      </c>
      <c r="E5" s="585"/>
      <c r="F5" s="585"/>
      <c r="G5" s="585"/>
      <c r="H5" s="585"/>
      <c r="I5" s="585"/>
      <c r="J5" s="585"/>
      <c r="K5" s="585"/>
      <c r="L5" s="585"/>
      <c r="M5" s="585"/>
      <c r="N5" s="585"/>
      <c r="O5" s="585"/>
      <c r="P5" s="585"/>
      <c r="Q5" s="585"/>
      <c r="R5" s="585"/>
      <c r="S5" s="585"/>
      <c r="T5" s="586"/>
      <c r="U5" s="415" t="str">
        <f>IF(AE5&lt;20,"Keine Zulassung ab inkl. 4 Semester","Zulassung ab 4. Semester")&amp;" ("&amp;AE5&amp;" von 56 ECTS)"</f>
        <v>Keine Zulassung ab inkl. 4 Semester (0 von 56 ECTS)</v>
      </c>
      <c r="V5" s="415"/>
      <c r="W5" s="415"/>
      <c r="X5" s="415"/>
      <c r="Y5" s="415"/>
      <c r="Z5" s="415"/>
      <c r="AA5" s="415"/>
      <c r="AB5" s="415"/>
      <c r="AC5" s="416"/>
      <c r="AD5" s="114"/>
      <c r="AE5" s="114">
        <f>SUM(AK13:AK56)</f>
        <v>0</v>
      </c>
      <c r="AF5" s="114"/>
      <c r="AG5" s="246"/>
      <c r="AH5" s="246"/>
      <c r="AI5" s="114"/>
      <c r="AJ5" s="114"/>
      <c r="AK5" s="114"/>
      <c r="AL5" s="114"/>
      <c r="AM5" s="114"/>
      <c r="AN5" s="114"/>
      <c r="AO5" s="149"/>
      <c r="AP5" s="149"/>
      <c r="AQ5" s="149"/>
      <c r="AR5" s="132"/>
      <c r="AS5" s="132"/>
      <c r="AT5" s="132"/>
      <c r="AU5" s="132"/>
      <c r="AV5" s="132"/>
      <c r="AW5" s="132"/>
      <c r="AX5" s="64"/>
      <c r="AY5" s="64"/>
      <c r="AZ5" s="64"/>
      <c r="BA5" s="64"/>
      <c r="BB5" s="64"/>
      <c r="BC5" s="64"/>
      <c r="BD5" s="64"/>
      <c r="BE5" s="64"/>
      <c r="BF5" s="64"/>
      <c r="BG5" s="64"/>
      <c r="BH5" s="64"/>
      <c r="BI5" s="64"/>
      <c r="BJ5" s="64"/>
      <c r="BK5" s="64"/>
      <c r="BL5" s="64"/>
      <c r="BM5" s="64"/>
      <c r="BN5" s="64"/>
      <c r="BO5" s="64"/>
      <c r="BP5" s="64"/>
      <c r="BQ5" s="64"/>
      <c r="BR5" s="64"/>
      <c r="BS5" s="64"/>
      <c r="BT5" s="64"/>
      <c r="BU5" s="64"/>
      <c r="BV5" s="64"/>
      <c r="BW5" s="64"/>
      <c r="BX5" s="64"/>
      <c r="BY5" s="64"/>
      <c r="BZ5" s="64"/>
      <c r="CA5" s="64"/>
      <c r="CB5" s="64"/>
      <c r="CC5" s="64"/>
      <c r="CD5" s="64"/>
      <c r="CE5" s="64"/>
      <c r="CF5" s="64"/>
      <c r="CG5" s="64"/>
      <c r="CH5" s="64"/>
      <c r="CI5" s="64"/>
      <c r="CJ5" s="64"/>
      <c r="CK5" s="64"/>
      <c r="CL5" s="64"/>
      <c r="CM5" s="64"/>
      <c r="CN5" s="64"/>
      <c r="CO5" s="64"/>
      <c r="CP5" s="64"/>
      <c r="CQ5" s="64"/>
      <c r="CR5" s="64"/>
      <c r="CS5" s="64"/>
      <c r="CT5" s="64"/>
      <c r="CU5" s="64"/>
      <c r="CV5" s="64"/>
      <c r="CW5" s="64"/>
      <c r="CX5" s="64"/>
      <c r="CY5" s="64"/>
      <c r="CZ5" s="64"/>
      <c r="DA5" s="64"/>
      <c r="DB5" s="64"/>
      <c r="DC5" s="64"/>
      <c r="DD5" s="64"/>
      <c r="DE5" s="64"/>
      <c r="DF5" s="64"/>
      <c r="DG5" s="64"/>
      <c r="DH5" s="64"/>
      <c r="DI5" s="64"/>
      <c r="DJ5" s="64"/>
      <c r="DK5" s="64"/>
      <c r="DL5" s="64"/>
      <c r="DM5" s="64"/>
      <c r="DN5" s="64"/>
      <c r="DO5" s="64"/>
      <c r="DP5" s="64"/>
      <c r="DQ5" s="64"/>
      <c r="DR5" s="64"/>
      <c r="DS5" s="64"/>
      <c r="DT5" s="64"/>
      <c r="DU5" s="64"/>
      <c r="DV5" s="64"/>
      <c r="DW5" s="64"/>
      <c r="DX5" s="64"/>
      <c r="DY5" s="64"/>
      <c r="DZ5" s="64"/>
      <c r="EA5" s="64"/>
      <c r="EB5" s="64"/>
      <c r="EC5" s="64"/>
      <c r="ED5" s="64"/>
      <c r="EE5" s="64"/>
      <c r="EF5" s="64"/>
      <c r="EG5" s="64"/>
      <c r="EH5" s="64"/>
      <c r="EI5" s="64"/>
      <c r="EJ5" s="64"/>
      <c r="EK5" s="64"/>
      <c r="EL5" s="64"/>
      <c r="EM5" s="64"/>
      <c r="EN5" s="64"/>
      <c r="EO5" s="64"/>
      <c r="EP5" s="64"/>
      <c r="EQ5" s="64"/>
      <c r="ER5" s="64"/>
    </row>
    <row r="6" spans="1:148" s="56" customFormat="1" ht="12" customHeight="1">
      <c r="A6" s="151"/>
      <c r="B6" s="161" t="s">
        <v>149</v>
      </c>
      <c r="C6" s="357"/>
      <c r="D6" s="404"/>
      <c r="E6" s="404"/>
      <c r="F6" s="404"/>
      <c r="G6" s="404"/>
      <c r="H6" s="404"/>
      <c r="I6" s="404"/>
      <c r="J6" s="404"/>
      <c r="K6" s="404"/>
      <c r="L6" s="404"/>
      <c r="M6" s="404"/>
      <c r="N6" s="404"/>
      <c r="O6" s="404"/>
      <c r="P6" s="405"/>
      <c r="Q6" s="405"/>
      <c r="R6" s="406"/>
      <c r="S6" s="406"/>
      <c r="T6" s="360"/>
      <c r="U6" s="415" t="str">
        <f>IF(AE6&lt;160,"Zulassung zur Abschlussarbeit nicht möglich",IF(AND(AE6&gt;=160,Z55="BE"),"Zulassung zum Kolloquium möglich","Zulassung zur Abschlussarbeit möglich (nicht Kolloquium)"))</f>
        <v>Zulassung zur Abschlussarbeit nicht möglich</v>
      </c>
      <c r="V6" s="415"/>
      <c r="W6" s="415"/>
      <c r="X6" s="415"/>
      <c r="Y6" s="415"/>
      <c r="Z6" s="415"/>
      <c r="AA6" s="415"/>
      <c r="AB6" s="415"/>
      <c r="AC6" s="416"/>
      <c r="AD6" s="114"/>
      <c r="AE6" s="114">
        <f>SUM(AE13:AE49)+AE52+AE53</f>
        <v>0</v>
      </c>
      <c r="AF6" s="114"/>
      <c r="AG6" s="246"/>
      <c r="AH6" s="246"/>
      <c r="AI6" s="114"/>
      <c r="AJ6" s="114"/>
      <c r="AK6" s="114"/>
      <c r="AL6" s="114"/>
      <c r="AM6" s="114"/>
      <c r="AN6" s="114"/>
      <c r="AO6" s="149"/>
      <c r="AP6" s="149"/>
      <c r="AQ6" s="149"/>
      <c r="AR6" s="132"/>
      <c r="AS6" s="132"/>
      <c r="AT6" s="132"/>
      <c r="AU6" s="132"/>
      <c r="AV6" s="132"/>
      <c r="AW6" s="132"/>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64"/>
      <c r="CE6" s="64"/>
      <c r="CF6" s="64"/>
      <c r="CG6" s="64"/>
      <c r="CH6" s="64"/>
      <c r="CI6" s="64"/>
      <c r="CJ6" s="64"/>
      <c r="CK6" s="64"/>
      <c r="CL6" s="64"/>
      <c r="CM6" s="64"/>
      <c r="CN6" s="64"/>
      <c r="CO6" s="64"/>
      <c r="CP6" s="64"/>
      <c r="CQ6" s="64"/>
      <c r="CR6" s="64"/>
      <c r="CS6" s="64"/>
      <c r="CT6" s="64"/>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64"/>
      <c r="EP6" s="64"/>
      <c r="EQ6" s="64"/>
      <c r="ER6" s="64"/>
    </row>
    <row r="7" spans="1:148" s="56" customFormat="1" ht="12" customHeight="1">
      <c r="A7" s="151"/>
      <c r="B7" s="161" t="s">
        <v>159</v>
      </c>
      <c r="C7" s="357"/>
      <c r="D7" s="404" t="s">
        <v>197</v>
      </c>
      <c r="E7" s="404"/>
      <c r="F7" s="404"/>
      <c r="G7" s="404"/>
      <c r="H7" s="404"/>
      <c r="I7" s="404"/>
      <c r="J7" s="404"/>
      <c r="K7" s="404"/>
      <c r="L7" s="404"/>
      <c r="M7" s="404"/>
      <c r="N7" s="404"/>
      <c r="O7" s="404"/>
      <c r="P7" s="405"/>
      <c r="Q7" s="405"/>
      <c r="R7" s="406"/>
      <c r="S7" s="406"/>
      <c r="T7" s="360"/>
      <c r="U7" s="415"/>
      <c r="V7" s="415"/>
      <c r="W7" s="415"/>
      <c r="X7" s="415"/>
      <c r="Y7" s="415"/>
      <c r="Z7" s="415"/>
      <c r="AA7" s="415"/>
      <c r="AB7" s="415"/>
      <c r="AC7" s="416"/>
      <c r="AD7" s="114"/>
      <c r="AE7" s="114"/>
      <c r="AF7" s="114"/>
      <c r="AG7" s="246"/>
      <c r="AH7" s="246"/>
      <c r="AI7" s="114"/>
      <c r="AJ7" s="114"/>
      <c r="AK7" s="114"/>
      <c r="AL7" s="114"/>
      <c r="AM7" s="114"/>
      <c r="AN7" s="114"/>
      <c r="AO7" s="149"/>
      <c r="AP7" s="149"/>
      <c r="AQ7" s="149"/>
      <c r="AR7" s="132"/>
      <c r="AS7" s="132"/>
      <c r="AT7" s="132"/>
      <c r="AU7" s="132"/>
      <c r="AV7" s="132"/>
      <c r="AW7" s="132"/>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row>
    <row r="8" spans="1:148" s="56" customFormat="1" ht="12" customHeight="1">
      <c r="A8" s="151"/>
      <c r="B8" s="159"/>
      <c r="C8" s="357"/>
      <c r="D8" s="404"/>
      <c r="E8" s="404"/>
      <c r="F8" s="404"/>
      <c r="G8" s="404"/>
      <c r="H8" s="404"/>
      <c r="I8" s="404"/>
      <c r="J8" s="404"/>
      <c r="K8" s="404"/>
      <c r="L8" s="404"/>
      <c r="M8" s="404"/>
      <c r="N8" s="404"/>
      <c r="O8" s="404"/>
      <c r="P8" s="405"/>
      <c r="Q8" s="405"/>
      <c r="R8" s="406"/>
      <c r="S8" s="406"/>
      <c r="T8" s="360"/>
      <c r="U8" s="369"/>
      <c r="V8" s="369"/>
      <c r="W8" s="369"/>
      <c r="X8" s="369"/>
      <c r="Y8" s="369"/>
      <c r="Z8" s="369"/>
      <c r="AA8" s="369"/>
      <c r="AB8" s="369"/>
      <c r="AC8" s="370"/>
      <c r="AD8" s="114"/>
      <c r="AE8" s="114"/>
      <c r="AF8" s="114"/>
      <c r="AG8" s="246"/>
      <c r="AH8" s="246"/>
      <c r="AI8" s="114"/>
      <c r="AJ8" s="114"/>
      <c r="AK8" s="114"/>
      <c r="AL8" s="114"/>
      <c r="AM8" s="114"/>
      <c r="AN8" s="114"/>
      <c r="AO8" s="149"/>
      <c r="AP8" s="149"/>
      <c r="AQ8" s="149"/>
      <c r="AR8" s="132"/>
      <c r="AS8" s="132"/>
      <c r="AT8" s="132"/>
      <c r="AU8" s="132"/>
      <c r="AV8" s="132"/>
      <c r="AW8" s="132"/>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row>
    <row r="9" spans="1:148" s="56" customFormat="1" ht="6.6" customHeight="1" thickBot="1">
      <c r="A9" s="362"/>
      <c r="B9" s="363"/>
      <c r="C9" s="357"/>
      <c r="D9" s="404"/>
      <c r="E9" s="404"/>
      <c r="F9" s="404"/>
      <c r="G9" s="404"/>
      <c r="H9" s="404"/>
      <c r="I9" s="404"/>
      <c r="J9" s="404"/>
      <c r="K9" s="404"/>
      <c r="L9" s="404"/>
      <c r="M9" s="404"/>
      <c r="N9" s="404"/>
      <c r="O9" s="404"/>
      <c r="P9" s="405"/>
      <c r="Q9" s="405"/>
      <c r="R9" s="406"/>
      <c r="S9" s="406"/>
      <c r="T9" s="360"/>
      <c r="U9" s="369"/>
      <c r="V9" s="369"/>
      <c r="W9" s="369"/>
      <c r="X9" s="369"/>
      <c r="Y9" s="369"/>
      <c r="Z9" s="369"/>
      <c r="AA9" s="369"/>
      <c r="AB9" s="369"/>
      <c r="AC9" s="370"/>
      <c r="AD9" s="114"/>
      <c r="AE9" s="114"/>
      <c r="AF9" s="114"/>
      <c r="AG9" s="246"/>
      <c r="AH9" s="246"/>
      <c r="AI9" s="114"/>
      <c r="AJ9" s="114"/>
      <c r="AK9" s="114"/>
      <c r="AL9" s="114"/>
      <c r="AM9" s="114"/>
      <c r="AN9" s="114"/>
      <c r="AO9" s="149"/>
      <c r="AP9" s="149"/>
      <c r="AQ9" s="149"/>
      <c r="AR9" s="132"/>
      <c r="AS9" s="132"/>
      <c r="AT9" s="132"/>
      <c r="AU9" s="132"/>
      <c r="AV9" s="132"/>
      <c r="AW9" s="132"/>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row>
    <row r="10" spans="1:148" ht="30" customHeight="1">
      <c r="A10" s="407" t="s">
        <v>13</v>
      </c>
      <c r="B10" s="409" t="s">
        <v>0</v>
      </c>
      <c r="C10" s="411" t="s">
        <v>1</v>
      </c>
      <c r="D10" s="413" t="s">
        <v>2</v>
      </c>
      <c r="E10" s="413" t="s">
        <v>3</v>
      </c>
      <c r="F10" s="413" t="s">
        <v>4</v>
      </c>
      <c r="G10" s="448" t="s">
        <v>5</v>
      </c>
      <c r="H10" s="450" t="s">
        <v>6</v>
      </c>
      <c r="I10" s="589" t="s">
        <v>14</v>
      </c>
      <c r="J10" s="590"/>
      <c r="K10" s="590"/>
      <c r="L10" s="590"/>
      <c r="M10" s="590"/>
      <c r="N10" s="590"/>
      <c r="O10" s="590"/>
      <c r="P10" s="590"/>
      <c r="Q10" s="590"/>
      <c r="R10" s="452" t="s">
        <v>7</v>
      </c>
      <c r="S10" s="444" t="s">
        <v>16</v>
      </c>
      <c r="T10" s="446" t="s">
        <v>42</v>
      </c>
      <c r="U10" s="433" t="s">
        <v>91</v>
      </c>
      <c r="V10" s="434"/>
      <c r="W10" s="437" t="s">
        <v>17</v>
      </c>
      <c r="X10" s="438"/>
      <c r="Y10" s="439"/>
      <c r="Z10" s="440" t="s">
        <v>18</v>
      </c>
      <c r="AA10" s="442" t="s">
        <v>19</v>
      </c>
      <c r="AB10" s="444" t="s">
        <v>20</v>
      </c>
      <c r="AC10" s="446" t="s">
        <v>21</v>
      </c>
    </row>
    <row r="11" spans="1:148" ht="12" customHeight="1" thickBot="1">
      <c r="A11" s="408"/>
      <c r="B11" s="410"/>
      <c r="C11" s="412"/>
      <c r="D11" s="414"/>
      <c r="E11" s="414"/>
      <c r="F11" s="414"/>
      <c r="G11" s="449"/>
      <c r="H11" s="451"/>
      <c r="I11" s="230">
        <v>1</v>
      </c>
      <c r="J11" s="111">
        <v>2</v>
      </c>
      <c r="K11" s="111">
        <v>3</v>
      </c>
      <c r="L11" s="111">
        <v>4</v>
      </c>
      <c r="M11" s="111">
        <v>5</v>
      </c>
      <c r="N11" s="111">
        <v>6</v>
      </c>
      <c r="O11" s="348">
        <v>7</v>
      </c>
      <c r="P11" s="111">
        <v>8</v>
      </c>
      <c r="Q11" s="348">
        <v>9</v>
      </c>
      <c r="R11" s="453"/>
      <c r="S11" s="445"/>
      <c r="T11" s="447"/>
      <c r="U11" s="435"/>
      <c r="V11" s="436"/>
      <c r="W11" s="106">
        <v>1</v>
      </c>
      <c r="X11" s="107">
        <v>2</v>
      </c>
      <c r="Y11" s="108">
        <v>3</v>
      </c>
      <c r="Z11" s="441"/>
      <c r="AA11" s="443"/>
      <c r="AB11" s="445"/>
      <c r="AC11" s="447"/>
    </row>
    <row r="12" spans="1:148" ht="17.100000000000001" customHeight="1" thickBot="1">
      <c r="A12" s="100"/>
      <c r="B12" s="333" t="s">
        <v>164</v>
      </c>
      <c r="C12" s="240"/>
      <c r="D12" s="240"/>
      <c r="E12" s="240"/>
      <c r="F12" s="240"/>
      <c r="G12" s="240"/>
      <c r="H12" s="240"/>
      <c r="I12" s="240"/>
      <c r="J12" s="240"/>
      <c r="K12" s="240"/>
      <c r="L12" s="240"/>
      <c r="M12" s="240"/>
      <c r="N12" s="240"/>
      <c r="O12" s="240"/>
      <c r="P12" s="240"/>
      <c r="Q12" s="240"/>
      <c r="R12" s="240"/>
      <c r="S12" s="240"/>
      <c r="T12" s="240"/>
      <c r="U12" s="240"/>
      <c r="V12" s="240"/>
      <c r="W12" s="275"/>
      <c r="X12" s="275"/>
      <c r="Y12" s="275"/>
      <c r="Z12" s="240"/>
      <c r="AA12" s="240"/>
      <c r="AB12" s="240"/>
      <c r="AC12" s="313"/>
    </row>
    <row r="13" spans="1:148" ht="15" customHeight="1">
      <c r="A13" s="175"/>
      <c r="B13" s="176" t="s">
        <v>165</v>
      </c>
      <c r="C13" s="177">
        <v>1</v>
      </c>
      <c r="D13" s="178">
        <v>2</v>
      </c>
      <c r="E13" s="178"/>
      <c r="F13" s="178"/>
      <c r="G13" s="178">
        <v>3</v>
      </c>
      <c r="H13" s="211">
        <v>5</v>
      </c>
      <c r="I13" s="231">
        <v>5</v>
      </c>
      <c r="J13" s="223"/>
      <c r="K13" s="217"/>
      <c r="L13" s="223"/>
      <c r="M13" s="217"/>
      <c r="N13" s="223"/>
      <c r="O13" s="217"/>
      <c r="P13" s="223"/>
      <c r="Q13" s="217"/>
      <c r="R13" s="324">
        <v>1</v>
      </c>
      <c r="S13" s="172">
        <v>1</v>
      </c>
      <c r="T13" s="325"/>
      <c r="U13" s="457"/>
      <c r="V13" s="458"/>
      <c r="W13" s="167"/>
      <c r="X13" s="110"/>
      <c r="Y13" s="245"/>
      <c r="Z13" s="352" t="str">
        <f>IF(COUNTIF(W13:Y13,"&gt;=50")&gt;1,"FEHLER",IF(MAX(W13:Y13)&gt;100,"FEHLER",IF(W13="","OFFEN",IF(MAX(W13:Y13)&gt;=50,"BE",IF(MAX(W13:Y13)&lt;50,"NB","OFFEN")))))</f>
        <v>OFFEN</v>
      </c>
      <c r="AA13" s="250">
        <f>IF(W13="",0,(MAX(W13:Y13)*S13/100))</f>
        <v>0</v>
      </c>
      <c r="AB13" s="309" t="str">
        <f>IF(Z13="OFFEN","OFFEN",IF(Z13="FEHLER","FEHLER",IF(Z13="NB",5,ROUND(1+3/50*(100-(AA13*100)),1))))</f>
        <v>OFFEN</v>
      </c>
      <c r="AC13" s="251">
        <f>IF(Z13="BE",H13,0)</f>
        <v>0</v>
      </c>
      <c r="AD13" s="114">
        <f>IF(Z13="BE",1,0)</f>
        <v>0</v>
      </c>
      <c r="AE13" s="114">
        <f>AC13</f>
        <v>0</v>
      </c>
      <c r="AG13" s="246">
        <f>IF(AE13=0,0,AE13/$AE$58)</f>
        <v>0</v>
      </c>
      <c r="AH13" s="246">
        <f>IF(AE13=0,0,AG13*MAX(W13:Y13))</f>
        <v>0</v>
      </c>
      <c r="AJ13" s="114">
        <v>1</v>
      </c>
      <c r="AK13" s="114" t="str">
        <f>IF(AND(AE13&gt;0,AJ13&lt;4),AE13,"")</f>
        <v/>
      </c>
    </row>
    <row r="14" spans="1:148" ht="15" customHeight="1">
      <c r="A14" s="205"/>
      <c r="B14" s="208" t="s">
        <v>166</v>
      </c>
      <c r="C14" s="192">
        <v>1</v>
      </c>
      <c r="D14" s="193">
        <v>2</v>
      </c>
      <c r="E14" s="193"/>
      <c r="F14" s="193"/>
      <c r="G14" s="193">
        <v>3</v>
      </c>
      <c r="H14" s="212">
        <v>5</v>
      </c>
      <c r="I14" s="232">
        <v>5</v>
      </c>
      <c r="J14" s="224"/>
      <c r="K14" s="229"/>
      <c r="L14" s="224"/>
      <c r="M14" s="229"/>
      <c r="N14" s="224"/>
      <c r="O14" s="229"/>
      <c r="P14" s="224"/>
      <c r="Q14" s="229"/>
      <c r="R14" s="326">
        <v>1</v>
      </c>
      <c r="S14" s="201">
        <v>1</v>
      </c>
      <c r="T14" s="327"/>
      <c r="U14" s="459"/>
      <c r="V14" s="460"/>
      <c r="W14" s="101"/>
      <c r="X14" s="98"/>
      <c r="Y14" s="102"/>
      <c r="Z14" s="317" t="str">
        <f>IF(COUNTIF(W14:Y14,"&gt;=50")&gt;1,"FEHLER",IF(MAX(W14:Y14)&gt;100,"FEHLER",IF(W14="","OFFEN",IF(MAX(W14:Y14)&gt;=50,"BE",IF(MAX(W14:Y14)&lt;50,"NB","OFFEN")))))</f>
        <v>OFFEN</v>
      </c>
      <c r="AA14" s="252">
        <f>IF(W14="",0,(MAX(W14:Y14)*S14/100))</f>
        <v>0</v>
      </c>
      <c r="AB14" s="310" t="str">
        <f>IF(Z14="OFFEN","OFFEN",IF(Z14="FEHLER","FEHLER",IF(Z14="NB",5,ROUND(1+3/50*(100-(AA14*100)),1))))</f>
        <v>OFFEN</v>
      </c>
      <c r="AC14" s="253">
        <f>IF(Z14="BE",H14,0)</f>
        <v>0</v>
      </c>
      <c r="AD14" s="114">
        <f t="shared" ref="AD14:AD56" si="0">IF(Z14="BE",1,0)</f>
        <v>0</v>
      </c>
      <c r="AE14" s="114">
        <f t="shared" ref="AE14:AE56" si="1">AC14</f>
        <v>0</v>
      </c>
      <c r="AG14" s="246">
        <f>IF(AE14=0,0,AE14/$AE$58)</f>
        <v>0</v>
      </c>
      <c r="AH14" s="246">
        <f>IF(AE14=0,0,AG14*MAX(W14:Y14))</f>
        <v>0</v>
      </c>
      <c r="AJ14" s="114">
        <v>1</v>
      </c>
      <c r="AK14" s="114" t="str">
        <f t="shared" ref="AK14:AK56" si="2">IF(AND(AE14&gt;0,AJ14&lt;4),AE14,"")</f>
        <v/>
      </c>
    </row>
    <row r="15" spans="1:148" ht="15" customHeight="1">
      <c r="A15" s="179"/>
      <c r="B15" s="461" t="s">
        <v>167</v>
      </c>
      <c r="C15" s="462">
        <v>1</v>
      </c>
      <c r="D15" s="463">
        <v>1</v>
      </c>
      <c r="E15" s="463">
        <v>1</v>
      </c>
      <c r="F15" s="463"/>
      <c r="G15" s="463">
        <v>3</v>
      </c>
      <c r="H15" s="464">
        <v>5</v>
      </c>
      <c r="I15" s="465"/>
      <c r="J15" s="542">
        <v>5</v>
      </c>
      <c r="K15" s="542"/>
      <c r="L15" s="542"/>
      <c r="M15" s="542"/>
      <c r="N15" s="542"/>
      <c r="O15" s="542"/>
      <c r="P15" s="542"/>
      <c r="Q15" s="594"/>
      <c r="R15" s="591">
        <v>2</v>
      </c>
      <c r="S15" s="169">
        <v>0.5</v>
      </c>
      <c r="T15" s="471"/>
      <c r="U15" s="473"/>
      <c r="V15" s="474"/>
      <c r="W15" s="137"/>
      <c r="X15" s="133"/>
      <c r="Y15" s="243"/>
      <c r="Z15" s="475" t="str">
        <f>IF(OR(COUNTIF(W15:Y15,"&gt;=50")&gt;1,COUNTIF(W16:Y16,"&gt;=50")&gt;1),"FEHLER",IF(OR(MAX(W15:Y15)&gt;100,MAX(W16:Y16)&gt;100),"FEHLER",IF(OR(W15="",W16=""),"OFFEN",IF(AND(MAX(W15:Y15)&gt;=50,MAX(W16:Y16)&gt;=50),"BE",IF(OR(MAX(W15:Y15)&lt;50,MAX(W16:Y16)&lt;50),"NB","OFFEN")))))</f>
        <v>OFFEN</v>
      </c>
      <c r="AA15" s="476">
        <f>ROUNDUP(AI15,2)</f>
        <v>0</v>
      </c>
      <c r="AB15" s="478" t="str">
        <f>IF(Z15="OFFEN","OFFEN",IF(Z15="FEHLER","FEHLER",IF(Z15="NB",5,ROUND(1+3/50*(100-(AA15*100)),1))))</f>
        <v>OFFEN</v>
      </c>
      <c r="AC15" s="454">
        <f>IF(Z15="BE",H15,0)</f>
        <v>0</v>
      </c>
      <c r="AD15" s="114">
        <f t="shared" si="0"/>
        <v>0</v>
      </c>
      <c r="AE15" s="114">
        <f t="shared" si="1"/>
        <v>0</v>
      </c>
      <c r="AG15" s="246">
        <f>IF(AE15=0,0,AE15/$AE$58)</f>
        <v>0</v>
      </c>
      <c r="AH15" s="246">
        <f>IF(AE15=0,0,(AA15*100)*AG15)</f>
        <v>0</v>
      </c>
      <c r="AI15" s="114">
        <f>IF(W15="",0,(MAX(W15:Y15)*S15/100))+IF(W16="",0,(MAX(W16:Y16)*S16/100))</f>
        <v>0</v>
      </c>
      <c r="AJ15" s="114">
        <v>2</v>
      </c>
      <c r="AK15" s="114" t="str">
        <f t="shared" si="2"/>
        <v/>
      </c>
    </row>
    <row r="16" spans="1:148" ht="15" customHeight="1">
      <c r="A16" s="181"/>
      <c r="B16" s="461"/>
      <c r="C16" s="462"/>
      <c r="D16" s="463"/>
      <c r="E16" s="463"/>
      <c r="F16" s="463"/>
      <c r="G16" s="463"/>
      <c r="H16" s="464"/>
      <c r="I16" s="466"/>
      <c r="J16" s="544"/>
      <c r="K16" s="544"/>
      <c r="L16" s="544"/>
      <c r="M16" s="544"/>
      <c r="N16" s="544"/>
      <c r="O16" s="544"/>
      <c r="P16" s="544"/>
      <c r="Q16" s="595"/>
      <c r="R16" s="593"/>
      <c r="S16" s="168">
        <v>0.5</v>
      </c>
      <c r="T16" s="472"/>
      <c r="U16" s="455"/>
      <c r="V16" s="456"/>
      <c r="W16" s="247"/>
      <c r="X16" s="248"/>
      <c r="Y16" s="249"/>
      <c r="Z16" s="475"/>
      <c r="AA16" s="477"/>
      <c r="AB16" s="478"/>
      <c r="AC16" s="454"/>
      <c r="AD16" s="114">
        <f t="shared" si="0"/>
        <v>0</v>
      </c>
      <c r="AK16" s="114" t="str">
        <f t="shared" si="2"/>
        <v/>
      </c>
    </row>
    <row r="17" spans="1:148" ht="15" customHeight="1">
      <c r="A17" s="183"/>
      <c r="B17" s="238" t="s">
        <v>168</v>
      </c>
      <c r="C17" s="197">
        <v>2</v>
      </c>
      <c r="D17" s="184">
        <v>1</v>
      </c>
      <c r="E17" s="184"/>
      <c r="F17" s="184"/>
      <c r="G17" s="184">
        <v>3</v>
      </c>
      <c r="H17" s="214">
        <v>5</v>
      </c>
      <c r="I17" s="234"/>
      <c r="J17" s="305">
        <v>5</v>
      </c>
      <c r="K17" s="306"/>
      <c r="L17" s="305"/>
      <c r="M17" s="306"/>
      <c r="N17" s="305"/>
      <c r="O17" s="306"/>
      <c r="P17" s="305"/>
      <c r="Q17" s="306"/>
      <c r="R17" s="329">
        <v>1</v>
      </c>
      <c r="S17" s="173">
        <v>1</v>
      </c>
      <c r="T17" s="336"/>
      <c r="U17" s="467"/>
      <c r="V17" s="468"/>
      <c r="W17" s="137"/>
      <c r="X17" s="133"/>
      <c r="Y17" s="243"/>
      <c r="Z17" s="319" t="str">
        <f>IF(COUNTIF(W17:Y17,"&gt;=50")&gt;1,"FEHLER",IF(MAX(W17:Y17)&gt;100,"FEHLER",IF(W17="","OFFEN",IF(MAX(W17:Y17)&gt;=50,"BE",IF(MAX(W17:Y17)&lt;50,"NB","OFFEN")))))</f>
        <v>OFFEN</v>
      </c>
      <c r="AA17" s="264">
        <f>IF(W17="",0,(MAX(W17:Y17)*S17/100))</f>
        <v>0</v>
      </c>
      <c r="AB17" s="312" t="str">
        <f>IF(Z17="OFFEN","OFFEN",IF(Z17="FEHLER","FEHLER",IF(Z17="NB",5,ROUND(1+3/50*(100-(AA17*100)),1))))</f>
        <v>OFFEN</v>
      </c>
      <c r="AC17" s="265">
        <f>IF(Z17="BE",H17,0)</f>
        <v>0</v>
      </c>
      <c r="AD17" s="114">
        <f t="shared" si="0"/>
        <v>0</v>
      </c>
      <c r="AE17" s="114">
        <f t="shared" si="1"/>
        <v>0</v>
      </c>
      <c r="AG17" s="246">
        <f>IF(AE17=0,0,AE17/$AE$58)</f>
        <v>0</v>
      </c>
      <c r="AH17" s="246">
        <f t="shared" ref="AH17:AH56" si="3">IF(AE17=0,0,AG17*MAX(W17:Y17))</f>
        <v>0</v>
      </c>
      <c r="AJ17" s="114">
        <v>2</v>
      </c>
      <c r="AK17" s="114" t="str">
        <f t="shared" si="2"/>
        <v/>
      </c>
    </row>
    <row r="18" spans="1:148" s="114" customFormat="1" ht="15" customHeight="1">
      <c r="A18" s="207"/>
      <c r="B18" s="210" t="s">
        <v>169</v>
      </c>
      <c r="C18" s="186">
        <v>1</v>
      </c>
      <c r="D18" s="187">
        <v>1</v>
      </c>
      <c r="E18" s="187"/>
      <c r="F18" s="187"/>
      <c r="G18" s="187">
        <v>2</v>
      </c>
      <c r="H18" s="216">
        <v>5</v>
      </c>
      <c r="I18" s="235"/>
      <c r="J18" s="227"/>
      <c r="K18" s="218">
        <v>5</v>
      </c>
      <c r="L18" s="227"/>
      <c r="M18" s="218"/>
      <c r="N18" s="227"/>
      <c r="O18" s="218"/>
      <c r="P18" s="227"/>
      <c r="Q18" s="218"/>
      <c r="R18" s="338">
        <v>1</v>
      </c>
      <c r="S18" s="199">
        <v>1</v>
      </c>
      <c r="T18" s="339"/>
      <c r="U18" s="469"/>
      <c r="V18" s="470"/>
      <c r="W18" s="101"/>
      <c r="X18" s="98"/>
      <c r="Y18" s="102"/>
      <c r="Z18" s="318" t="str">
        <f>IF(COUNTIF(W18:Y18,"&gt;=50")&gt;1,"FEHLER",IF(MAX(W18:Y18)&gt;100,"FEHLER",IF(W18="","OFFEN",IF(MAX(W18:Y18)&gt;=50,"BE",IF(MAX(W18:Y18)&lt;50,"NB","OFFEN")))))</f>
        <v>OFFEN</v>
      </c>
      <c r="AA18" s="255">
        <f>IF(W18="",0,(MAX(W18:Y18)*S18/100))</f>
        <v>0</v>
      </c>
      <c r="AB18" s="311" t="str">
        <f>IF(Z18="OFFEN","OFFEN",IF(Z18="FEHLER","FEHLER",IF(Z18="NB",5,ROUND(1+3/50*(100-(AA18*100)),1))))</f>
        <v>OFFEN</v>
      </c>
      <c r="AC18" s="254">
        <f>IF(Z18="BE",H18,0)</f>
        <v>0</v>
      </c>
      <c r="AD18" s="114">
        <f t="shared" si="0"/>
        <v>0</v>
      </c>
      <c r="AE18" s="114">
        <f t="shared" si="1"/>
        <v>0</v>
      </c>
      <c r="AG18" s="246">
        <f>IF(AE18=0,0,AE18/$AE$58)</f>
        <v>0</v>
      </c>
      <c r="AH18" s="246">
        <f t="shared" si="3"/>
        <v>0</v>
      </c>
      <c r="AJ18" s="114">
        <v>3</v>
      </c>
      <c r="AK18" s="114" t="str">
        <f t="shared" si="2"/>
        <v/>
      </c>
      <c r="AO18" s="150"/>
      <c r="AP18" s="150"/>
      <c r="AQ18" s="150"/>
      <c r="AR18" s="280"/>
      <c r="AS18" s="280"/>
      <c r="AT18" s="280"/>
      <c r="AU18" s="280"/>
      <c r="AV18" s="280"/>
      <c r="AW18" s="280"/>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2"/>
      <c r="DV18" s="112"/>
      <c r="DW18" s="112"/>
      <c r="DX18" s="112"/>
      <c r="DY18" s="112"/>
      <c r="DZ18" s="112"/>
      <c r="EA18" s="112"/>
      <c r="EB18" s="112"/>
      <c r="EC18" s="112"/>
      <c r="ED18" s="112"/>
      <c r="EE18" s="112"/>
      <c r="EF18" s="112"/>
      <c r="EG18" s="112"/>
      <c r="EH18" s="112"/>
      <c r="EI18" s="112"/>
      <c r="EJ18" s="112"/>
      <c r="EK18" s="112"/>
      <c r="EL18" s="112"/>
      <c r="EM18" s="112"/>
      <c r="EN18" s="112"/>
      <c r="EO18" s="112"/>
      <c r="EP18" s="112"/>
      <c r="EQ18" s="112"/>
      <c r="ER18" s="112"/>
    </row>
    <row r="19" spans="1:148" s="114" customFormat="1" ht="15" customHeight="1">
      <c r="A19" s="205"/>
      <c r="B19" s="208" t="s">
        <v>170</v>
      </c>
      <c r="C19" s="192">
        <v>2</v>
      </c>
      <c r="D19" s="193">
        <v>1</v>
      </c>
      <c r="E19" s="193"/>
      <c r="F19" s="193"/>
      <c r="G19" s="193">
        <v>3</v>
      </c>
      <c r="H19" s="212">
        <v>5</v>
      </c>
      <c r="I19" s="232"/>
      <c r="J19" s="224"/>
      <c r="K19" s="229">
        <v>5</v>
      </c>
      <c r="L19" s="224"/>
      <c r="M19" s="229"/>
      <c r="N19" s="224"/>
      <c r="O19" s="229"/>
      <c r="P19" s="224"/>
      <c r="Q19" s="229"/>
      <c r="R19" s="326">
        <v>1</v>
      </c>
      <c r="S19" s="201">
        <v>1</v>
      </c>
      <c r="T19" s="327"/>
      <c r="U19" s="459"/>
      <c r="V19" s="460"/>
      <c r="W19" s="101"/>
      <c r="X19" s="98"/>
      <c r="Y19" s="102"/>
      <c r="Z19" s="317" t="str">
        <f>IF(COUNTIF(W19:Y19,"&gt;=50")&gt;1,"FEHLER",IF(MAX(W19:Y19)&gt;100,"FEHLER",IF(W19="","OFFEN",IF(MAX(W19:Y19)&gt;=50,"BE",IF(MAX(W19:Y19)&lt;50,"NB","OFFEN")))))</f>
        <v>OFFEN</v>
      </c>
      <c r="AA19" s="252">
        <f>IF(W19="",0,(MAX(W19:Y19)*S19/100))</f>
        <v>0</v>
      </c>
      <c r="AB19" s="310" t="str">
        <f>IF(Z19="OFFEN","OFFEN",IF(Z19="FEHLER","FEHLER",IF(Z19="NB",5,ROUND(1+3/50*(100-(AA19*100)),1))))</f>
        <v>OFFEN</v>
      </c>
      <c r="AC19" s="253">
        <f>IF(Z19="BE",H19,0)</f>
        <v>0</v>
      </c>
      <c r="AD19" s="114">
        <f t="shared" si="0"/>
        <v>0</v>
      </c>
      <c r="AE19" s="114">
        <f t="shared" si="1"/>
        <v>0</v>
      </c>
      <c r="AG19" s="246">
        <f>IF(AE19=0,0,AE19/$AE$58)</f>
        <v>0</v>
      </c>
      <c r="AH19" s="246">
        <f>IF(AE19=0,0,(AA19*100)*AG19)</f>
        <v>0</v>
      </c>
      <c r="AJ19" s="114">
        <v>3</v>
      </c>
      <c r="AK19" s="114" t="str">
        <f t="shared" si="2"/>
        <v/>
      </c>
      <c r="AO19" s="150"/>
      <c r="AP19" s="150"/>
      <c r="AQ19" s="150"/>
      <c r="AR19" s="280"/>
      <c r="AS19" s="280"/>
      <c r="AT19" s="280"/>
      <c r="AU19" s="280"/>
      <c r="AV19" s="280"/>
      <c r="AW19" s="280"/>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2"/>
      <c r="DV19" s="112"/>
      <c r="DW19" s="112"/>
      <c r="DX19" s="112"/>
      <c r="DY19" s="112"/>
      <c r="DZ19" s="112"/>
      <c r="EA19" s="112"/>
      <c r="EB19" s="112"/>
      <c r="EC19" s="112"/>
      <c r="ED19" s="112"/>
      <c r="EE19" s="112"/>
      <c r="EF19" s="112"/>
      <c r="EG19" s="112"/>
      <c r="EH19" s="112"/>
      <c r="EI19" s="112"/>
      <c r="EJ19" s="112"/>
      <c r="EK19" s="112"/>
      <c r="EL19" s="112"/>
      <c r="EM19" s="112"/>
      <c r="EN19" s="112"/>
      <c r="EO19" s="112"/>
      <c r="EP19" s="112"/>
      <c r="EQ19" s="112"/>
      <c r="ER19" s="112"/>
    </row>
    <row r="20" spans="1:148" s="114" customFormat="1" ht="15" customHeight="1">
      <c r="A20" s="179"/>
      <c r="B20" s="461" t="s">
        <v>171</v>
      </c>
      <c r="C20" s="462">
        <v>1</v>
      </c>
      <c r="D20" s="463">
        <v>1</v>
      </c>
      <c r="E20" s="463">
        <v>1</v>
      </c>
      <c r="F20" s="463"/>
      <c r="G20" s="463">
        <v>3</v>
      </c>
      <c r="H20" s="464">
        <v>5</v>
      </c>
      <c r="I20" s="552"/>
      <c r="J20" s="542"/>
      <c r="K20" s="542"/>
      <c r="L20" s="542">
        <v>5</v>
      </c>
      <c r="M20" s="542"/>
      <c r="N20" s="542"/>
      <c r="O20" s="542"/>
      <c r="P20" s="542"/>
      <c r="Q20" s="594"/>
      <c r="R20" s="591">
        <v>2</v>
      </c>
      <c r="S20" s="169">
        <v>0.5</v>
      </c>
      <c r="T20" s="471"/>
      <c r="U20" s="473"/>
      <c r="V20" s="474"/>
      <c r="W20" s="137"/>
      <c r="X20" s="133"/>
      <c r="Y20" s="243"/>
      <c r="Z20" s="475" t="str">
        <f>IF(OR(COUNTIF(W20:Y20,"&gt;=50")&gt;1,COUNTIF(W21:Y21,"&gt;=50")&gt;1),"FEHLER",IF(OR(MAX(W20:Y20)&gt;100,MAX(W21:Y21)&gt;100),"FEHLER",IF(OR(W20="",W21=""),"OFFEN",IF(AND(MAX(W20:Y20)&gt;=50,MAX(W21:Y21)&gt;=50),"BE",IF(OR(MAX(W20:Y20)&lt;50,MAX(W21:Y21)&lt;50),"NB","OFFEN")))))</f>
        <v>OFFEN</v>
      </c>
      <c r="AA20" s="476">
        <f>ROUNDUP(AI20,2)</f>
        <v>0</v>
      </c>
      <c r="AB20" s="478" t="str">
        <f>IF(Z20="OFFEN","OFFEN",IF(Z20="FEHLER","FEHLER",IF(Z20="NB",5,ROUND(1+3/50*(100-(AA20*100)),1))))</f>
        <v>OFFEN</v>
      </c>
      <c r="AC20" s="454">
        <f>IF(Z20="BE",H20,0)</f>
        <v>0</v>
      </c>
      <c r="AD20" s="114">
        <f t="shared" si="0"/>
        <v>0</v>
      </c>
      <c r="AE20" s="114">
        <f t="shared" si="1"/>
        <v>0</v>
      </c>
      <c r="AG20" s="246">
        <f>IF(AE20=0,0,AE20/$AE$58)</f>
        <v>0</v>
      </c>
      <c r="AH20" s="246">
        <f>IF(AE20=0,0,AG20*MAX(W20:Y20))</f>
        <v>0</v>
      </c>
      <c r="AI20" s="114">
        <f>IF(W20="",0,(MAX(W20:Y20)*S20/100))+IF(W21="",0,(MAX(W21:Y21)*S21/100))</f>
        <v>0</v>
      </c>
      <c r="AJ20" s="114">
        <v>4</v>
      </c>
      <c r="AK20" s="114" t="str">
        <f t="shared" si="2"/>
        <v/>
      </c>
      <c r="AO20" s="150"/>
      <c r="AP20" s="150"/>
      <c r="AQ20" s="150"/>
      <c r="AR20" s="280"/>
      <c r="AS20" s="280"/>
      <c r="AT20" s="280"/>
      <c r="AU20" s="280"/>
      <c r="AV20" s="280"/>
      <c r="AW20" s="280"/>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12"/>
      <c r="EG20" s="112"/>
      <c r="EH20" s="112"/>
      <c r="EI20" s="112"/>
      <c r="EJ20" s="112"/>
      <c r="EK20" s="112"/>
      <c r="EL20" s="112"/>
      <c r="EM20" s="112"/>
      <c r="EN20" s="112"/>
      <c r="EO20" s="112"/>
      <c r="EP20" s="112"/>
      <c r="EQ20" s="112"/>
      <c r="ER20" s="112"/>
    </row>
    <row r="21" spans="1:148" s="114" customFormat="1" ht="15" customHeight="1">
      <c r="A21" s="242"/>
      <c r="B21" s="521"/>
      <c r="C21" s="522"/>
      <c r="D21" s="523"/>
      <c r="E21" s="523"/>
      <c r="F21" s="523"/>
      <c r="G21" s="523"/>
      <c r="H21" s="524"/>
      <c r="I21" s="553"/>
      <c r="J21" s="543"/>
      <c r="K21" s="543"/>
      <c r="L21" s="543"/>
      <c r="M21" s="543"/>
      <c r="N21" s="543"/>
      <c r="O21" s="543"/>
      <c r="P21" s="543"/>
      <c r="Q21" s="596"/>
      <c r="R21" s="592"/>
      <c r="S21" s="200">
        <v>0.5</v>
      </c>
      <c r="T21" s="533"/>
      <c r="U21" s="540"/>
      <c r="V21" s="541"/>
      <c r="W21" s="269"/>
      <c r="X21" s="270"/>
      <c r="Y21" s="271"/>
      <c r="Z21" s="479"/>
      <c r="AA21" s="480"/>
      <c r="AB21" s="481"/>
      <c r="AC21" s="539"/>
      <c r="AG21" s="246"/>
      <c r="AH21" s="246"/>
      <c r="AK21" s="114" t="str">
        <f t="shared" si="2"/>
        <v/>
      </c>
      <c r="AO21" s="150"/>
      <c r="AP21" s="150"/>
      <c r="AQ21" s="150"/>
      <c r="AR21" s="280"/>
      <c r="AS21" s="280"/>
      <c r="AT21" s="280"/>
      <c r="AU21" s="280"/>
      <c r="AV21" s="280"/>
      <c r="AW21" s="280"/>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2"/>
      <c r="DV21" s="112"/>
      <c r="DW21" s="112"/>
      <c r="DX21" s="112"/>
      <c r="DY21" s="112"/>
      <c r="DZ21" s="112"/>
      <c r="EA21" s="112"/>
      <c r="EB21" s="112"/>
      <c r="EC21" s="112"/>
      <c r="ED21" s="112"/>
      <c r="EE21" s="112"/>
      <c r="EF21" s="112"/>
      <c r="EG21" s="112"/>
      <c r="EH21" s="112"/>
      <c r="EI21" s="112"/>
      <c r="EJ21" s="112"/>
      <c r="EK21" s="112"/>
      <c r="EL21" s="112"/>
      <c r="EM21" s="112"/>
      <c r="EN21" s="112"/>
      <c r="EO21" s="112"/>
      <c r="EP21" s="112"/>
      <c r="EQ21" s="112"/>
      <c r="ER21" s="112"/>
    </row>
    <row r="22" spans="1:148" s="114" customFormat="1" ht="15" customHeight="1">
      <c r="A22" s="353"/>
      <c r="B22" s="575" t="s">
        <v>172</v>
      </c>
      <c r="C22" s="579">
        <v>2</v>
      </c>
      <c r="D22" s="578">
        <v>1</v>
      </c>
      <c r="E22" s="578"/>
      <c r="F22" s="578"/>
      <c r="G22" s="578">
        <v>3</v>
      </c>
      <c r="H22" s="545">
        <v>6</v>
      </c>
      <c r="I22" s="549"/>
      <c r="J22" s="529"/>
      <c r="K22" s="529"/>
      <c r="L22" s="529">
        <v>6</v>
      </c>
      <c r="M22" s="529"/>
      <c r="N22" s="529"/>
      <c r="O22" s="529"/>
      <c r="P22" s="529"/>
      <c r="Q22" s="572"/>
      <c r="R22" s="569">
        <v>3</v>
      </c>
      <c r="S22" s="139">
        <v>0.4</v>
      </c>
      <c r="T22" s="349"/>
      <c r="U22" s="467"/>
      <c r="V22" s="468"/>
      <c r="W22" s="137"/>
      <c r="X22" s="133"/>
      <c r="Y22" s="243"/>
      <c r="Z22" s="563" t="str">
        <f>IF(OR(COUNTIF(W22:Y22,"&gt;=50")&gt;1,COUNTIF(W23:Y23,"&gt;=50")&gt;1,COUNTIF(W24:Y24,"&gt;=50")&gt;1),"FEHLER",IF(OR(MAX(W22:Y22)&gt;100,MAX(W23:Y23)&gt;100,MAX(W24:Y24)&gt;100),"FEHLER",IF(OR(W22="",W23="",W24=""),"OFFEN",IF(AND(MAX(W22:Y22)&gt;=50,MAX(W23:Y23)&gt;=50,MAX(W24:Y24)&gt;=50),"BE",IF(OR(MAX(W22:Y22)&lt;50,MAX(W23:Y23)&lt;50,MAX(W24:Y24)&lt;50),"NB","OFFEN")))))</f>
        <v>OFFEN</v>
      </c>
      <c r="AA22" s="560">
        <f>ROUNDUP(AI22,2)</f>
        <v>0</v>
      </c>
      <c r="AB22" s="557" t="str">
        <f>IF(Z22="OFFEN","OFFEN",IF(Z22="FEHLER","FEHLER",IF(Z22="NB",5,ROUND(1+3/50*(100-(AA22*100)),1))))</f>
        <v>OFFEN</v>
      </c>
      <c r="AC22" s="554">
        <f>IF(Z22="BE",H22,0)</f>
        <v>0</v>
      </c>
      <c r="AD22" s="114">
        <f t="shared" si="0"/>
        <v>0</v>
      </c>
      <c r="AE22" s="114">
        <f>AC22</f>
        <v>0</v>
      </c>
      <c r="AG22" s="246">
        <f>IF(AE22=0,0,AE22/$AE$58)</f>
        <v>0</v>
      </c>
      <c r="AH22" s="246">
        <f t="shared" si="3"/>
        <v>0</v>
      </c>
      <c r="AI22" s="114">
        <f>IF(W22="",0,(MAX(W22:Y22)*S22/100))+IF(W23="",0,(MAX(W23:Y23)*S23/100))+IF(W24="",0,(MAX(W24:Y24)*S24/100))</f>
        <v>0</v>
      </c>
      <c r="AJ22" s="114">
        <v>4</v>
      </c>
      <c r="AK22" s="114" t="str">
        <f t="shared" si="2"/>
        <v/>
      </c>
      <c r="AO22" s="150"/>
      <c r="AP22" s="150"/>
      <c r="AQ22" s="150"/>
      <c r="AR22" s="280"/>
      <c r="AS22" s="280"/>
      <c r="AT22" s="280"/>
      <c r="AU22" s="280"/>
      <c r="AV22" s="280"/>
      <c r="AW22" s="280"/>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2"/>
      <c r="DV22" s="112"/>
      <c r="DW22" s="112"/>
      <c r="DX22" s="112"/>
      <c r="DY22" s="112"/>
      <c r="DZ22" s="112"/>
      <c r="EA22" s="112"/>
      <c r="EB22" s="112"/>
      <c r="EC22" s="112"/>
      <c r="ED22" s="112"/>
      <c r="EE22" s="112"/>
      <c r="EF22" s="112"/>
      <c r="EG22" s="112"/>
      <c r="EH22" s="112"/>
      <c r="EI22" s="112"/>
      <c r="EJ22" s="112"/>
      <c r="EK22" s="112"/>
      <c r="EL22" s="112"/>
      <c r="EM22" s="112"/>
      <c r="EN22" s="112"/>
      <c r="EO22" s="112"/>
      <c r="EP22" s="112"/>
      <c r="EQ22" s="112"/>
      <c r="ER22" s="112"/>
    </row>
    <row r="23" spans="1:148" s="114" customFormat="1" ht="15" customHeight="1">
      <c r="A23" s="354"/>
      <c r="B23" s="576"/>
      <c r="C23" s="580"/>
      <c r="D23" s="578"/>
      <c r="E23" s="578"/>
      <c r="F23" s="578"/>
      <c r="G23" s="578"/>
      <c r="H23" s="546"/>
      <c r="I23" s="550"/>
      <c r="J23" s="530"/>
      <c r="K23" s="530"/>
      <c r="L23" s="530"/>
      <c r="M23" s="530"/>
      <c r="N23" s="530"/>
      <c r="O23" s="530"/>
      <c r="P23" s="530"/>
      <c r="Q23" s="573"/>
      <c r="R23" s="570"/>
      <c r="S23" s="332">
        <v>0.3</v>
      </c>
      <c r="T23" s="350"/>
      <c r="U23" s="567"/>
      <c r="V23" s="568"/>
      <c r="W23" s="314"/>
      <c r="X23" s="315"/>
      <c r="Y23" s="316"/>
      <c r="Z23" s="564"/>
      <c r="AA23" s="561"/>
      <c r="AB23" s="558"/>
      <c r="AC23" s="555"/>
      <c r="AG23" s="246"/>
      <c r="AH23" s="246"/>
      <c r="AK23" s="114" t="str">
        <f t="shared" si="2"/>
        <v/>
      </c>
      <c r="AO23" s="150"/>
      <c r="AP23" s="150"/>
      <c r="AQ23" s="150"/>
      <c r="AR23" s="280"/>
      <c r="AS23" s="280"/>
      <c r="AT23" s="280"/>
      <c r="AU23" s="280"/>
      <c r="AV23" s="280"/>
      <c r="AW23" s="280"/>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2"/>
      <c r="DV23" s="112"/>
      <c r="DW23" s="112"/>
      <c r="DX23" s="112"/>
      <c r="DY23" s="112"/>
      <c r="DZ23" s="112"/>
      <c r="EA23" s="112"/>
      <c r="EB23" s="112"/>
      <c r="EC23" s="112"/>
      <c r="ED23" s="112"/>
      <c r="EE23" s="112"/>
      <c r="EF23" s="112"/>
      <c r="EG23" s="112"/>
      <c r="EH23" s="112"/>
      <c r="EI23" s="112"/>
      <c r="EJ23" s="112"/>
      <c r="EK23" s="112"/>
      <c r="EL23" s="112"/>
      <c r="EM23" s="112"/>
      <c r="EN23" s="112"/>
      <c r="EO23" s="112"/>
      <c r="EP23" s="112"/>
      <c r="EQ23" s="112"/>
      <c r="ER23" s="112"/>
    </row>
    <row r="24" spans="1:148" s="114" customFormat="1" ht="15" customHeight="1">
      <c r="A24" s="355"/>
      <c r="B24" s="577"/>
      <c r="C24" s="581"/>
      <c r="D24" s="578"/>
      <c r="E24" s="578"/>
      <c r="F24" s="578"/>
      <c r="G24" s="578"/>
      <c r="H24" s="547"/>
      <c r="I24" s="551"/>
      <c r="J24" s="548"/>
      <c r="K24" s="548"/>
      <c r="L24" s="548"/>
      <c r="M24" s="548"/>
      <c r="N24" s="548"/>
      <c r="O24" s="548"/>
      <c r="P24" s="548"/>
      <c r="Q24" s="574"/>
      <c r="R24" s="571"/>
      <c r="S24" s="99">
        <v>0.3</v>
      </c>
      <c r="T24" s="351"/>
      <c r="U24" s="483"/>
      <c r="V24" s="566"/>
      <c r="W24" s="135"/>
      <c r="X24" s="134"/>
      <c r="Y24" s="244"/>
      <c r="Z24" s="565"/>
      <c r="AA24" s="562"/>
      <c r="AB24" s="559"/>
      <c r="AC24" s="556"/>
      <c r="AG24" s="246"/>
      <c r="AH24" s="246"/>
      <c r="AK24" s="114" t="str">
        <f t="shared" si="2"/>
        <v/>
      </c>
      <c r="AO24" s="150"/>
      <c r="AP24" s="150"/>
      <c r="AQ24" s="150"/>
      <c r="AR24" s="280"/>
      <c r="AS24" s="280"/>
      <c r="AT24" s="280"/>
      <c r="AU24" s="280"/>
      <c r="AV24" s="280"/>
      <c r="AW24" s="280"/>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2"/>
      <c r="DV24" s="112"/>
      <c r="DW24" s="112"/>
      <c r="DX24" s="112"/>
      <c r="DY24" s="112"/>
      <c r="DZ24" s="112"/>
      <c r="EA24" s="112"/>
      <c r="EB24" s="112"/>
      <c r="EC24" s="112"/>
      <c r="ED24" s="112"/>
      <c r="EE24" s="112"/>
      <c r="EF24" s="112"/>
      <c r="EG24" s="112"/>
      <c r="EH24" s="112"/>
      <c r="EI24" s="112"/>
      <c r="EJ24" s="112"/>
      <c r="EK24" s="112"/>
      <c r="EL24" s="112"/>
      <c r="EM24" s="112"/>
      <c r="EN24" s="112"/>
      <c r="EO24" s="112"/>
      <c r="EP24" s="112"/>
      <c r="EQ24" s="112"/>
      <c r="ER24" s="112"/>
    </row>
    <row r="25" spans="1:148" s="114" customFormat="1" ht="15" customHeight="1">
      <c r="A25" s="181"/>
      <c r="B25" s="209" t="s">
        <v>173</v>
      </c>
      <c r="C25" s="191">
        <v>2</v>
      </c>
      <c r="D25" s="182">
        <v>1</v>
      </c>
      <c r="E25" s="182"/>
      <c r="F25" s="182"/>
      <c r="G25" s="182">
        <v>3</v>
      </c>
      <c r="H25" s="215">
        <v>5</v>
      </c>
      <c r="I25" s="237"/>
      <c r="J25" s="225"/>
      <c r="K25" s="221"/>
      <c r="L25" s="225"/>
      <c r="M25" s="221">
        <v>5</v>
      </c>
      <c r="N25" s="225"/>
      <c r="O25" s="221"/>
      <c r="P25" s="225"/>
      <c r="Q25" s="221"/>
      <c r="R25" s="299">
        <v>1</v>
      </c>
      <c r="S25" s="168">
        <v>1</v>
      </c>
      <c r="T25" s="328"/>
      <c r="U25" s="455"/>
      <c r="V25" s="456"/>
      <c r="W25" s="138"/>
      <c r="X25" s="97"/>
      <c r="Y25" s="300"/>
      <c r="Z25" s="303" t="str">
        <f>IF(COUNTIF(W25:Y25,"&gt;=50")&gt;1,"FEHLER",IF(MAX(W25:Y25)&gt;100,"FEHLER",IF(W25="","OFFEN",IF(MAX(W25:Y25)&gt;=50,"BE",IF(MAX(W25:Y25)&lt;50,"NB","OFFEN")))))</f>
        <v>OFFEN</v>
      </c>
      <c r="AA25" s="261">
        <f>IF(W25="",0,(MAX(W25:Y25)*S25/100))</f>
        <v>0</v>
      </c>
      <c r="AB25" s="304" t="str">
        <f>IF(Z25="OFFEN","OFFEN",IF(Z25="FEHLER","FEHLER",IF(Z25="NB",5,ROUND(1+3/50*(100-(AA25*100)),1))))</f>
        <v>OFFEN</v>
      </c>
      <c r="AC25" s="263">
        <f>IF(Z25="BE",H25,0)</f>
        <v>0</v>
      </c>
      <c r="AD25" s="114">
        <f t="shared" si="0"/>
        <v>0</v>
      </c>
      <c r="AE25" s="114">
        <f t="shared" si="1"/>
        <v>0</v>
      </c>
      <c r="AG25" s="246">
        <f>IF(AE25=0,0,AE25/$AE$58)</f>
        <v>0</v>
      </c>
      <c r="AH25" s="246">
        <f>IF(AE25=0,0,(AA25*100)*AG25)</f>
        <v>0</v>
      </c>
      <c r="AJ25" s="114">
        <v>5</v>
      </c>
      <c r="AK25" s="114" t="str">
        <f t="shared" si="2"/>
        <v/>
      </c>
      <c r="AO25" s="150"/>
      <c r="AP25" s="150"/>
      <c r="AQ25" s="150"/>
      <c r="AR25" s="280"/>
      <c r="AS25" s="280"/>
      <c r="AT25" s="280"/>
      <c r="AU25" s="280"/>
      <c r="AV25" s="280"/>
      <c r="AW25" s="280"/>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2"/>
      <c r="DV25" s="112"/>
      <c r="DW25" s="112"/>
      <c r="DX25" s="112"/>
      <c r="DY25" s="112"/>
      <c r="DZ25" s="112"/>
      <c r="EA25" s="112"/>
      <c r="EB25" s="112"/>
      <c r="EC25" s="112"/>
      <c r="ED25" s="112"/>
      <c r="EE25" s="112"/>
      <c r="EF25" s="112"/>
      <c r="EG25" s="112"/>
      <c r="EH25" s="112"/>
      <c r="EI25" s="112"/>
      <c r="EJ25" s="112"/>
      <c r="EK25" s="112"/>
      <c r="EL25" s="112"/>
      <c r="EM25" s="112"/>
      <c r="EN25" s="112"/>
      <c r="EO25" s="112"/>
      <c r="EP25" s="112"/>
      <c r="EQ25" s="112"/>
      <c r="ER25" s="112"/>
    </row>
    <row r="26" spans="1:148" s="114" customFormat="1" ht="15" customHeight="1" thickBot="1">
      <c r="A26" s="183"/>
      <c r="B26" s="238" t="s">
        <v>174</v>
      </c>
      <c r="C26" s="197">
        <v>1</v>
      </c>
      <c r="D26" s="184">
        <v>2</v>
      </c>
      <c r="E26" s="184"/>
      <c r="F26" s="184"/>
      <c r="G26" s="184">
        <v>3</v>
      </c>
      <c r="H26" s="214">
        <v>5</v>
      </c>
      <c r="I26" s="234"/>
      <c r="J26" s="305"/>
      <c r="K26" s="306"/>
      <c r="L26" s="305"/>
      <c r="M26" s="306">
        <v>5</v>
      </c>
      <c r="N26" s="305"/>
      <c r="O26" s="306"/>
      <c r="P26" s="305"/>
      <c r="Q26" s="306"/>
      <c r="R26" s="330">
        <v>1</v>
      </c>
      <c r="S26" s="202">
        <v>1</v>
      </c>
      <c r="T26" s="331"/>
      <c r="U26" s="467"/>
      <c r="V26" s="468"/>
      <c r="W26" s="103"/>
      <c r="X26" s="104"/>
      <c r="Y26" s="105"/>
      <c r="Z26" s="319" t="str">
        <f>IF(COUNTIF(W26:Y26,"&gt;=50")&gt;1,"FEHLER",IF(MAX(W26:Y26)&gt;100,"FEHLER",IF(W26="","OFFEN",IF(MAX(W26:Y26)&gt;=50,"BE",IF(MAX(W26:Y26)&lt;50,"NB","OFFEN")))))</f>
        <v>OFFEN</v>
      </c>
      <c r="AA26" s="264">
        <f>IF(W26="",0,(MAX(W26:Y26)*S26/100))</f>
        <v>0</v>
      </c>
      <c r="AB26" s="312" t="str">
        <f>IF(Z26="OFFEN","OFFEN",IF(Z26="FEHLER","FEHLER",IF(Z26="NB",5,ROUND(1+3/50*(100-(AA26*100)),1))))</f>
        <v>OFFEN</v>
      </c>
      <c r="AC26" s="265">
        <f>IF(Z26="BE",H26,0)</f>
        <v>0</v>
      </c>
      <c r="AD26" s="114">
        <f t="shared" si="0"/>
        <v>0</v>
      </c>
      <c r="AE26" s="114">
        <f t="shared" si="1"/>
        <v>0</v>
      </c>
      <c r="AG26" s="246">
        <f>IF(AE26=0,0,AE26/$AE$58)</f>
        <v>0</v>
      </c>
      <c r="AH26" s="246">
        <f t="shared" si="3"/>
        <v>0</v>
      </c>
      <c r="AJ26" s="114">
        <v>5</v>
      </c>
      <c r="AK26" s="114" t="str">
        <f t="shared" si="2"/>
        <v/>
      </c>
      <c r="AO26" s="150"/>
      <c r="AP26" s="150"/>
      <c r="AQ26" s="150"/>
      <c r="AR26" s="280"/>
      <c r="AS26" s="280"/>
      <c r="AT26" s="280"/>
      <c r="AU26" s="280"/>
      <c r="AV26" s="280"/>
      <c r="AW26" s="280"/>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row>
    <row r="27" spans="1:148" s="114" customFormat="1" ht="15" customHeight="1" thickBot="1">
      <c r="A27" s="100"/>
      <c r="B27" s="333" t="s">
        <v>204</v>
      </c>
      <c r="C27" s="240"/>
      <c r="D27" s="240"/>
      <c r="E27" s="240"/>
      <c r="F27" s="240"/>
      <c r="G27" s="240"/>
      <c r="H27" s="240"/>
      <c r="I27" s="240"/>
      <c r="J27" s="240"/>
      <c r="K27" s="240"/>
      <c r="L27" s="240"/>
      <c r="M27" s="240"/>
      <c r="N27" s="240"/>
      <c r="O27" s="240"/>
      <c r="P27" s="240"/>
      <c r="Q27" s="240"/>
      <c r="R27" s="240"/>
      <c r="S27" s="240"/>
      <c r="T27" s="240"/>
      <c r="U27" s="240"/>
      <c r="V27" s="240"/>
      <c r="W27" s="275"/>
      <c r="X27" s="275"/>
      <c r="Y27" s="275"/>
      <c r="Z27" s="277"/>
      <c r="AA27" s="268"/>
      <c r="AB27" s="277"/>
      <c r="AC27" s="278"/>
      <c r="AG27" s="246"/>
      <c r="AH27" s="246"/>
      <c r="AK27" s="114" t="str">
        <f t="shared" si="2"/>
        <v/>
      </c>
      <c r="AO27" s="150"/>
      <c r="AP27" s="150"/>
      <c r="AQ27" s="150"/>
      <c r="AR27" s="280"/>
      <c r="AS27" s="280"/>
      <c r="AT27" s="280"/>
      <c r="AU27" s="280"/>
      <c r="AV27" s="280"/>
      <c r="AW27" s="280"/>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row>
    <row r="28" spans="1:148" s="114" customFormat="1" ht="15" customHeight="1">
      <c r="A28" s="175"/>
      <c r="B28" s="176" t="s">
        <v>177</v>
      </c>
      <c r="C28" s="177">
        <v>2</v>
      </c>
      <c r="D28" s="178">
        <v>1</v>
      </c>
      <c r="E28" s="178"/>
      <c r="F28" s="178"/>
      <c r="G28" s="178">
        <v>3</v>
      </c>
      <c r="H28" s="322">
        <v>6</v>
      </c>
      <c r="I28" s="237"/>
      <c r="J28" s="225"/>
      <c r="K28" s="221">
        <v>6</v>
      </c>
      <c r="L28" s="225"/>
      <c r="M28" s="221"/>
      <c r="N28" s="225"/>
      <c r="O28" s="221"/>
      <c r="P28" s="225"/>
      <c r="Q28" s="221"/>
      <c r="R28" s="324">
        <v>1</v>
      </c>
      <c r="S28" s="172">
        <v>1</v>
      </c>
      <c r="T28" s="325"/>
      <c r="U28" s="455"/>
      <c r="V28" s="456"/>
      <c r="W28" s="167"/>
      <c r="X28" s="110"/>
      <c r="Y28" s="245"/>
      <c r="Z28" s="303" t="str">
        <f>IF(COUNTIF(W28:Y28,"&gt;=50")&gt;1,"FEHLER",IF(MAX(W28:Y28)&gt;100,"FEHLER",IF(W28="","OFFEN",IF(MAX(W28:Y28)&gt;=50,"BE",IF(MAX(W28:Y28)&lt;50,"NB","OFFEN")))))</f>
        <v>OFFEN</v>
      </c>
      <c r="AA28" s="261">
        <f>IF(W28="",0,(MAX(W28:Y28)*S28/100))</f>
        <v>0</v>
      </c>
      <c r="AB28" s="304" t="str">
        <f>IF(Z28="OFFEN","OFFEN",IF(Z28="FEHLER","FEHLER",IF(Z28="NB",5,ROUND(1+3/50*(100-(AA28*100)),1))))</f>
        <v>OFFEN</v>
      </c>
      <c r="AC28" s="263">
        <f>IF(Z28="BE",H28,0)</f>
        <v>0</v>
      </c>
      <c r="AD28" s="114">
        <f t="shared" si="0"/>
        <v>0</v>
      </c>
      <c r="AE28" s="114">
        <f t="shared" si="1"/>
        <v>0</v>
      </c>
      <c r="AG28" s="246">
        <f>IF(AE28=0,0,AE28/$AE$58)</f>
        <v>0</v>
      </c>
      <c r="AH28" s="246">
        <f t="shared" si="3"/>
        <v>0</v>
      </c>
      <c r="AJ28" s="114">
        <v>3</v>
      </c>
      <c r="AK28" s="114" t="str">
        <f t="shared" si="2"/>
        <v/>
      </c>
      <c r="AO28" s="150"/>
      <c r="AP28" s="150"/>
      <c r="AQ28" s="150"/>
      <c r="AR28" s="280"/>
      <c r="AS28" s="280"/>
      <c r="AT28" s="280"/>
      <c r="AU28" s="280"/>
      <c r="AV28" s="280"/>
      <c r="AW28" s="280"/>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row>
    <row r="29" spans="1:148" s="114" customFormat="1" ht="15" customHeight="1">
      <c r="A29" s="205"/>
      <c r="B29" s="208" t="s">
        <v>178</v>
      </c>
      <c r="C29" s="192">
        <v>2</v>
      </c>
      <c r="D29" s="193">
        <v>1</v>
      </c>
      <c r="E29" s="193"/>
      <c r="F29" s="193"/>
      <c r="G29" s="193">
        <v>3</v>
      </c>
      <c r="H29" s="323">
        <v>5</v>
      </c>
      <c r="I29" s="232"/>
      <c r="J29" s="224"/>
      <c r="K29" s="229"/>
      <c r="L29" s="224">
        <v>5</v>
      </c>
      <c r="M29" s="229"/>
      <c r="N29" s="224"/>
      <c r="O29" s="229"/>
      <c r="P29" s="224"/>
      <c r="Q29" s="229"/>
      <c r="R29" s="326">
        <v>1</v>
      </c>
      <c r="S29" s="201">
        <v>1</v>
      </c>
      <c r="T29" s="327"/>
      <c r="U29" s="459"/>
      <c r="V29" s="460"/>
      <c r="W29" s="137"/>
      <c r="X29" s="133"/>
      <c r="Y29" s="243"/>
      <c r="Z29" s="317" t="str">
        <f>IF(COUNTIF(W29:Y29,"&gt;=50")&gt;1,"FEHLER",IF(MAX(W29:Y29)&gt;100,"FEHLER",IF(W29="","OFFEN",IF(MAX(W29:Y29)&gt;=50,"BE",IF(MAX(W29:Y29)&lt;50,"NB","OFFEN")))))</f>
        <v>OFFEN</v>
      </c>
      <c r="AA29" s="252">
        <f>IF(W29="",0,(MAX(W29:Y29)*S29/100))</f>
        <v>0</v>
      </c>
      <c r="AB29" s="310" t="str">
        <f>IF(Z29="OFFEN","OFFEN",IF(Z29="FEHLER","FEHLER",IF(Z29="NB",5,ROUND(1+3/50*(100-(AA29*100)),1))))</f>
        <v>OFFEN</v>
      </c>
      <c r="AC29" s="253">
        <f>IF(Z29="BE",H29,0)</f>
        <v>0</v>
      </c>
      <c r="AD29" s="114">
        <f t="shared" si="0"/>
        <v>0</v>
      </c>
      <c r="AE29" s="114">
        <f t="shared" si="1"/>
        <v>0</v>
      </c>
      <c r="AG29" s="246">
        <f>IF(AE29=0,0,AE29/$AE$58)</f>
        <v>0</v>
      </c>
      <c r="AH29" s="246">
        <f t="shared" si="3"/>
        <v>0</v>
      </c>
      <c r="AJ29" s="114">
        <v>4</v>
      </c>
      <c r="AK29" s="114" t="str">
        <f t="shared" si="2"/>
        <v/>
      </c>
      <c r="AO29" s="150"/>
      <c r="AP29" s="150"/>
      <c r="AQ29" s="150"/>
      <c r="AR29" s="280"/>
      <c r="AS29" s="280"/>
      <c r="AT29" s="280"/>
      <c r="AU29" s="280"/>
      <c r="AV29" s="280"/>
      <c r="AW29" s="280"/>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c r="CR29" s="112"/>
      <c r="CS29" s="112"/>
      <c r="CT29" s="112"/>
      <c r="CU29" s="112"/>
      <c r="CV29" s="112"/>
      <c r="CW29" s="112"/>
      <c r="CX29" s="112"/>
      <c r="CY29" s="112"/>
      <c r="CZ29" s="112"/>
      <c r="DA29" s="112"/>
      <c r="DB29" s="112"/>
      <c r="DC29" s="112"/>
      <c r="DD29" s="112"/>
      <c r="DE29" s="112"/>
      <c r="DF29" s="112"/>
      <c r="DG29" s="112"/>
      <c r="DH29" s="112"/>
      <c r="DI29" s="112"/>
      <c r="DJ29" s="112"/>
      <c r="DK29" s="112"/>
      <c r="DL29" s="112"/>
      <c r="DM29" s="112"/>
      <c r="DN29" s="112"/>
      <c r="DO29" s="112"/>
      <c r="DP29" s="112"/>
      <c r="DQ29" s="112"/>
      <c r="DR29" s="112"/>
      <c r="DS29" s="112"/>
      <c r="DT29" s="112"/>
      <c r="DU29" s="112"/>
      <c r="DV29" s="112"/>
      <c r="DW29" s="112"/>
      <c r="DX29" s="112"/>
      <c r="DY29" s="112"/>
      <c r="DZ29" s="112"/>
      <c r="EA29" s="112"/>
      <c r="EB29" s="112"/>
      <c r="EC29" s="112"/>
      <c r="ED29" s="112"/>
      <c r="EE29" s="112"/>
      <c r="EF29" s="112"/>
      <c r="EG29" s="112"/>
      <c r="EH29" s="112"/>
      <c r="EI29" s="112"/>
      <c r="EJ29" s="112"/>
      <c r="EK29" s="112"/>
      <c r="EL29" s="112"/>
      <c r="EM29" s="112"/>
      <c r="EN29" s="112"/>
      <c r="EO29" s="112"/>
      <c r="EP29" s="112"/>
      <c r="EQ29" s="112"/>
      <c r="ER29" s="112"/>
    </row>
    <row r="30" spans="1:148" s="114" customFormat="1" ht="15" customHeight="1">
      <c r="A30" s="181"/>
      <c r="B30" s="209" t="s">
        <v>179</v>
      </c>
      <c r="C30" s="191">
        <v>2</v>
      </c>
      <c r="D30" s="182">
        <v>1</v>
      </c>
      <c r="E30" s="182"/>
      <c r="F30" s="182"/>
      <c r="G30" s="182">
        <v>3</v>
      </c>
      <c r="H30" s="321">
        <v>6</v>
      </c>
      <c r="I30" s="237"/>
      <c r="J30" s="225"/>
      <c r="K30" s="221"/>
      <c r="L30" s="225"/>
      <c r="M30" s="221">
        <v>6</v>
      </c>
      <c r="N30" s="225"/>
      <c r="O30" s="221"/>
      <c r="P30" s="225"/>
      <c r="Q30" s="221"/>
      <c r="R30" s="299">
        <v>1</v>
      </c>
      <c r="S30" s="168">
        <v>1</v>
      </c>
      <c r="T30" s="328"/>
      <c r="U30" s="455"/>
      <c r="V30" s="456"/>
      <c r="W30" s="101"/>
      <c r="X30" s="98"/>
      <c r="Y30" s="102"/>
      <c r="Z30" s="318" t="str">
        <f>IF(COUNTIF(W30:Y30,"&gt;=50")&gt;1,"FEHLER",IF(MAX(W30:Y30)&gt;100,"FEHLER",IF(W30="","OFFEN",IF(MAX(W30:Y30)&gt;=50,"BE",IF(MAX(W30:Y30)&lt;50,"NB","OFFEN")))))</f>
        <v>OFFEN</v>
      </c>
      <c r="AA30" s="255">
        <f>IF(W30="",0,(MAX(W30:Y30)*S30/100))</f>
        <v>0</v>
      </c>
      <c r="AB30" s="311" t="str">
        <f>IF(Z30="OFFEN","OFFEN",IF(Z30="FEHLER","FEHLER",IF(Z30="NB",5,ROUND(1+3/50*(100-(AA30*100)),1))))</f>
        <v>OFFEN</v>
      </c>
      <c r="AC30" s="254">
        <f>IF(Z30="BE",H30,0)</f>
        <v>0</v>
      </c>
      <c r="AD30" s="114">
        <f t="shared" ref="AD30" si="4">IF(Z30="BE",1,0)</f>
        <v>0</v>
      </c>
      <c r="AE30" s="114">
        <f t="shared" ref="AE30" si="5">AC30</f>
        <v>0</v>
      </c>
      <c r="AG30" s="246">
        <f>IF(AE30=0,0,AE30/$AE$58)</f>
        <v>0</v>
      </c>
      <c r="AH30" s="246">
        <f t="shared" ref="AH30" si="6">IF(AE30=0,0,AG30*MAX(W30:Y30))</f>
        <v>0</v>
      </c>
      <c r="AJ30" s="114">
        <v>5</v>
      </c>
      <c r="AK30" s="114" t="str">
        <f t="shared" si="2"/>
        <v/>
      </c>
      <c r="AO30" s="150"/>
      <c r="AP30" s="150"/>
      <c r="AQ30" s="150"/>
      <c r="AR30" s="280"/>
      <c r="AS30" s="280"/>
      <c r="AT30" s="280"/>
      <c r="AU30" s="280"/>
      <c r="AV30" s="280"/>
      <c r="AW30" s="280"/>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c r="CR30" s="112"/>
      <c r="CS30" s="112"/>
      <c r="CT30" s="112"/>
      <c r="CU30" s="112"/>
      <c r="CV30" s="112"/>
      <c r="CW30" s="112"/>
      <c r="CX30" s="112"/>
      <c r="CY30" s="112"/>
      <c r="CZ30" s="112"/>
      <c r="DA30" s="112"/>
      <c r="DB30" s="112"/>
      <c r="DC30" s="112"/>
      <c r="DD30" s="112"/>
      <c r="DE30" s="112"/>
      <c r="DF30" s="112"/>
      <c r="DG30" s="112"/>
      <c r="DH30" s="112"/>
      <c r="DI30" s="112"/>
      <c r="DJ30" s="112"/>
      <c r="DK30" s="112"/>
      <c r="DL30" s="112"/>
      <c r="DM30" s="112"/>
      <c r="DN30" s="112"/>
      <c r="DO30" s="112"/>
      <c r="DP30" s="112"/>
      <c r="DQ30" s="112"/>
      <c r="DR30" s="112"/>
      <c r="DS30" s="112"/>
      <c r="DT30" s="112"/>
      <c r="DU30" s="112"/>
      <c r="DV30" s="112"/>
      <c r="DW30" s="112"/>
      <c r="DX30" s="112"/>
      <c r="DY30" s="112"/>
      <c r="DZ30" s="112"/>
      <c r="EA30" s="112"/>
      <c r="EB30" s="112"/>
      <c r="EC30" s="112"/>
      <c r="ED30" s="112"/>
      <c r="EE30" s="112"/>
      <c r="EF30" s="112"/>
      <c r="EG30" s="112"/>
      <c r="EH30" s="112"/>
      <c r="EI30" s="112"/>
      <c r="EJ30" s="112"/>
      <c r="EK30" s="112"/>
      <c r="EL30" s="112"/>
      <c r="EM30" s="112"/>
      <c r="EN30" s="112"/>
      <c r="EO30" s="112"/>
      <c r="EP30" s="112"/>
      <c r="EQ30" s="112"/>
      <c r="ER30" s="112"/>
    </row>
    <row r="31" spans="1:148" s="114" customFormat="1" ht="15" customHeight="1">
      <c r="A31" s="183"/>
      <c r="B31" s="537" t="s">
        <v>180</v>
      </c>
      <c r="C31" s="538">
        <v>1</v>
      </c>
      <c r="D31" s="578">
        <v>1</v>
      </c>
      <c r="E31" s="578">
        <v>1</v>
      </c>
      <c r="F31" s="578"/>
      <c r="G31" s="578">
        <v>3</v>
      </c>
      <c r="H31" s="584">
        <v>6</v>
      </c>
      <c r="I31" s="525"/>
      <c r="J31" s="529"/>
      <c r="K31" s="529"/>
      <c r="L31" s="529"/>
      <c r="M31" s="529"/>
      <c r="N31" s="529">
        <v>6</v>
      </c>
      <c r="O31" s="529"/>
      <c r="P31" s="529"/>
      <c r="Q31" s="531"/>
      <c r="R31" s="587">
        <v>2</v>
      </c>
      <c r="S31" s="173">
        <v>0.5</v>
      </c>
      <c r="T31" s="527"/>
      <c r="U31" s="485"/>
      <c r="V31" s="486"/>
      <c r="W31" s="143"/>
      <c r="X31" s="142"/>
      <c r="Y31" s="171"/>
      <c r="Z31" s="487" t="str">
        <f>IF(OR(COUNTIF(W31:Y31,"&gt;=50")&gt;1,COUNTIF(W32:Y32,"&gt;=50")&gt;1),"FEHLER",IF(OR(MAX(W31:Y31)&gt;100,MAX(W32:Y32)&gt;100),"FEHLER",IF(OR(W31="",W32=""),"OFFEN",IF(AND(MAX(W31:Y31)&gt;=50,MAX(W32:Y32)&gt;=50),"BE",IF(OR(MAX(W31:Y31)&lt;50,MAX(W32:Y32)&lt;50),"NB","OFFEN")))))</f>
        <v>OFFEN</v>
      </c>
      <c r="AA31" s="488">
        <f>ROUNDUP(AI31,2)</f>
        <v>0</v>
      </c>
      <c r="AB31" s="489" t="str">
        <f>IF(Z31="OFFEN","OFFEN",IF(Z31="FEHLER","FEHLER",IF(Z31="NB",5,ROUND(1+3/50*(100-(AA31*100)),1))))</f>
        <v>OFFEN</v>
      </c>
      <c r="AC31" s="482">
        <f>IF(Z31="BE",H31,0)</f>
        <v>0</v>
      </c>
      <c r="AD31" s="114">
        <f t="shared" si="0"/>
        <v>0</v>
      </c>
      <c r="AE31" s="114">
        <f t="shared" si="1"/>
        <v>0</v>
      </c>
      <c r="AG31" s="246">
        <f>IF(AE31=0,0,AE31/$AE$58)</f>
        <v>0</v>
      </c>
      <c r="AH31" s="246">
        <f>IF(AE31=0,0,(AA31*100)*AG31)</f>
        <v>0</v>
      </c>
      <c r="AI31" s="114">
        <f>IF(W31="",0,(MAX(W31:Y31)*S31/100))+IF(W32="",0,(MAX(W32:Y32)*S32/100))</f>
        <v>0</v>
      </c>
      <c r="AJ31" s="114">
        <v>6</v>
      </c>
      <c r="AK31" s="114" t="str">
        <f t="shared" si="2"/>
        <v/>
      </c>
      <c r="AO31" s="150"/>
      <c r="AP31" s="150"/>
      <c r="AQ31" s="150"/>
      <c r="AR31" s="280"/>
      <c r="AS31" s="280"/>
      <c r="AT31" s="280"/>
      <c r="AU31" s="280"/>
      <c r="AV31" s="280"/>
      <c r="AW31" s="280"/>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c r="CR31" s="112"/>
      <c r="CS31" s="112"/>
      <c r="CT31" s="112"/>
      <c r="CU31" s="112"/>
      <c r="CV31" s="112"/>
      <c r="CW31" s="112"/>
      <c r="CX31" s="112"/>
      <c r="CY31" s="112"/>
      <c r="CZ31" s="112"/>
      <c r="DA31" s="112"/>
      <c r="DB31" s="112"/>
      <c r="DC31" s="112"/>
      <c r="DD31" s="112"/>
      <c r="DE31" s="112"/>
      <c r="DF31" s="112"/>
      <c r="DG31" s="112"/>
      <c r="DH31" s="112"/>
      <c r="DI31" s="112"/>
      <c r="DJ31" s="112"/>
      <c r="DK31" s="112"/>
      <c r="DL31" s="112"/>
      <c r="DM31" s="112"/>
      <c r="DN31" s="112"/>
      <c r="DO31" s="112"/>
      <c r="DP31" s="112"/>
      <c r="DQ31" s="112"/>
      <c r="DR31" s="112"/>
      <c r="DS31" s="112"/>
      <c r="DT31" s="112"/>
      <c r="DU31" s="112"/>
      <c r="DV31" s="112"/>
      <c r="DW31" s="112"/>
      <c r="DX31" s="112"/>
      <c r="DY31" s="112"/>
      <c r="DZ31" s="112"/>
      <c r="EA31" s="112"/>
      <c r="EB31" s="112"/>
      <c r="EC31" s="112"/>
      <c r="ED31" s="112"/>
      <c r="EE31" s="112"/>
      <c r="EF31" s="112"/>
      <c r="EG31" s="112"/>
      <c r="EH31" s="112"/>
      <c r="EI31" s="112"/>
      <c r="EJ31" s="112"/>
      <c r="EK31" s="112"/>
      <c r="EL31" s="112"/>
      <c r="EM31" s="112"/>
      <c r="EN31" s="112"/>
      <c r="EO31" s="112"/>
      <c r="EP31" s="112"/>
      <c r="EQ31" s="112"/>
      <c r="ER31" s="112"/>
    </row>
    <row r="32" spans="1:148" s="114" customFormat="1" ht="15" customHeight="1">
      <c r="A32" s="185"/>
      <c r="B32" s="537"/>
      <c r="C32" s="538"/>
      <c r="D32" s="578"/>
      <c r="E32" s="578"/>
      <c r="F32" s="578"/>
      <c r="G32" s="578"/>
      <c r="H32" s="584"/>
      <c r="I32" s="526"/>
      <c r="J32" s="530"/>
      <c r="K32" s="530"/>
      <c r="L32" s="530"/>
      <c r="M32" s="530"/>
      <c r="N32" s="530"/>
      <c r="O32" s="530"/>
      <c r="P32" s="530"/>
      <c r="Q32" s="532"/>
      <c r="R32" s="588"/>
      <c r="S32" s="174">
        <v>0.5</v>
      </c>
      <c r="T32" s="528"/>
      <c r="U32" s="483"/>
      <c r="V32" s="484"/>
      <c r="W32" s="272"/>
      <c r="X32" s="273"/>
      <c r="Y32" s="274"/>
      <c r="Z32" s="487"/>
      <c r="AA32" s="488"/>
      <c r="AB32" s="489"/>
      <c r="AC32" s="482"/>
      <c r="AD32" s="114">
        <f t="shared" si="0"/>
        <v>0</v>
      </c>
      <c r="AE32" s="114">
        <f t="shared" si="1"/>
        <v>0</v>
      </c>
      <c r="AG32" s="246"/>
      <c r="AH32" s="246"/>
      <c r="AK32" s="114" t="str">
        <f t="shared" si="2"/>
        <v/>
      </c>
      <c r="AO32" s="150"/>
      <c r="AP32" s="150"/>
      <c r="AQ32" s="150"/>
      <c r="AR32" s="280"/>
      <c r="AS32" s="280"/>
      <c r="AT32" s="280"/>
      <c r="AU32" s="280"/>
      <c r="AV32" s="280"/>
      <c r="AW32" s="280"/>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c r="CR32" s="112"/>
      <c r="CS32" s="112"/>
      <c r="CT32" s="112"/>
      <c r="CU32" s="112"/>
      <c r="CV32" s="112"/>
      <c r="CW32" s="112"/>
      <c r="CX32" s="112"/>
      <c r="CY32" s="112"/>
      <c r="CZ32" s="112"/>
      <c r="DA32" s="112"/>
      <c r="DB32" s="112"/>
      <c r="DC32" s="112"/>
      <c r="DD32" s="112"/>
      <c r="DE32" s="112"/>
      <c r="DF32" s="112"/>
      <c r="DG32" s="112"/>
      <c r="DH32" s="112"/>
      <c r="DI32" s="112"/>
      <c r="DJ32" s="112"/>
      <c r="DK32" s="112"/>
      <c r="DL32" s="112"/>
      <c r="DM32" s="112"/>
      <c r="DN32" s="112"/>
      <c r="DO32" s="112"/>
      <c r="DP32" s="112"/>
      <c r="DQ32" s="112"/>
      <c r="DR32" s="112"/>
      <c r="DS32" s="112"/>
      <c r="DT32" s="112"/>
      <c r="DU32" s="112"/>
      <c r="DV32" s="112"/>
      <c r="DW32" s="112"/>
      <c r="DX32" s="112"/>
      <c r="DY32" s="112"/>
      <c r="DZ32" s="112"/>
      <c r="EA32" s="112"/>
      <c r="EB32" s="112"/>
      <c r="EC32" s="112"/>
      <c r="ED32" s="112"/>
      <c r="EE32" s="112"/>
      <c r="EF32" s="112"/>
      <c r="EG32" s="112"/>
      <c r="EH32" s="112"/>
      <c r="EI32" s="112"/>
      <c r="EJ32" s="112"/>
      <c r="EK32" s="112"/>
      <c r="EL32" s="112"/>
      <c r="EM32" s="112"/>
      <c r="EN32" s="112"/>
      <c r="EO32" s="112"/>
      <c r="EP32" s="112"/>
      <c r="EQ32" s="112"/>
      <c r="ER32" s="112"/>
    </row>
    <row r="33" spans="1:148" s="114" customFormat="1" ht="15" customHeight="1">
      <c r="A33" s="181"/>
      <c r="B33" s="209" t="s">
        <v>181</v>
      </c>
      <c r="C33" s="191">
        <v>2</v>
      </c>
      <c r="D33" s="182">
        <v>1</v>
      </c>
      <c r="E33" s="182"/>
      <c r="F33" s="182"/>
      <c r="G33" s="182">
        <v>3</v>
      </c>
      <c r="H33" s="321">
        <v>6</v>
      </c>
      <c r="I33" s="235"/>
      <c r="J33" s="227"/>
      <c r="K33" s="218"/>
      <c r="L33" s="227"/>
      <c r="M33" s="218"/>
      <c r="N33" s="227"/>
      <c r="O33" s="218">
        <v>6</v>
      </c>
      <c r="P33" s="227"/>
      <c r="Q33" s="218"/>
      <c r="R33" s="299">
        <v>1</v>
      </c>
      <c r="S33" s="168">
        <v>1</v>
      </c>
      <c r="T33" s="328"/>
      <c r="U33" s="455"/>
      <c r="V33" s="456"/>
      <c r="W33" s="101"/>
      <c r="X33" s="98"/>
      <c r="Y33" s="102"/>
      <c r="Z33" s="303" t="str">
        <f t="shared" ref="Z33:Z38" si="7">IF(COUNTIF(W33:Y33,"&gt;=50")&gt;1,"FEHLER",IF(MAX(W33:Y33)&gt;100,"FEHLER",IF(W33="","OFFEN",IF(MAX(W33:Y33)&gt;=50,"BE",IF(MAX(W33:Y33)&lt;50,"NB","OFFEN")))))</f>
        <v>OFFEN</v>
      </c>
      <c r="AA33" s="261">
        <f t="shared" ref="AA33:AA38" si="8">IF(W33="",0,(MAX(W33:Y33)*S33/100))</f>
        <v>0</v>
      </c>
      <c r="AB33" s="304" t="str">
        <f t="shared" ref="AB33:AB38" si="9">IF(Z33="OFFEN","OFFEN",IF(Z33="FEHLER","FEHLER",IF(Z33="NB",5,ROUND(1+3/50*(100-(AA33*100)),1))))</f>
        <v>OFFEN</v>
      </c>
      <c r="AC33" s="263">
        <f t="shared" ref="AC33:AC38" si="10">IF(Z33="BE",H33,0)</f>
        <v>0</v>
      </c>
      <c r="AD33" s="114">
        <f t="shared" si="0"/>
        <v>0</v>
      </c>
      <c r="AE33" s="114">
        <f t="shared" si="1"/>
        <v>0</v>
      </c>
      <c r="AG33" s="246">
        <f t="shared" ref="AG33:AG38" si="11">IF(AE33=0,0,AE33/$AE$58)</f>
        <v>0</v>
      </c>
      <c r="AH33" s="246">
        <f t="shared" si="3"/>
        <v>0</v>
      </c>
      <c r="AJ33" s="114">
        <v>7</v>
      </c>
      <c r="AK33" s="114" t="str">
        <f t="shared" si="2"/>
        <v/>
      </c>
      <c r="AO33" s="150"/>
      <c r="AP33" s="150"/>
      <c r="AQ33" s="150"/>
      <c r="AR33" s="280"/>
      <c r="AS33" s="280"/>
      <c r="AT33" s="280"/>
      <c r="AU33" s="280"/>
      <c r="AV33" s="280"/>
      <c r="AW33" s="280"/>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row>
    <row r="34" spans="1:148" s="114" customFormat="1" ht="15" customHeight="1">
      <c r="A34" s="205"/>
      <c r="B34" s="208" t="s">
        <v>182</v>
      </c>
      <c r="C34" s="192">
        <v>2</v>
      </c>
      <c r="D34" s="193">
        <v>1</v>
      </c>
      <c r="E34" s="193"/>
      <c r="F34" s="193"/>
      <c r="G34" s="193">
        <v>3</v>
      </c>
      <c r="H34" s="323">
        <v>5</v>
      </c>
      <c r="I34" s="232"/>
      <c r="J34" s="224"/>
      <c r="K34" s="229"/>
      <c r="L34" s="224"/>
      <c r="M34" s="229"/>
      <c r="N34" s="224"/>
      <c r="O34" s="229"/>
      <c r="P34" s="224">
        <v>5</v>
      </c>
      <c r="Q34" s="229"/>
      <c r="R34" s="326">
        <v>1</v>
      </c>
      <c r="S34" s="201">
        <v>1</v>
      </c>
      <c r="T34" s="327"/>
      <c r="U34" s="459"/>
      <c r="V34" s="460"/>
      <c r="W34" s="137"/>
      <c r="X34" s="133"/>
      <c r="Y34" s="243"/>
      <c r="Z34" s="317" t="str">
        <f t="shared" si="7"/>
        <v>OFFEN</v>
      </c>
      <c r="AA34" s="252">
        <f t="shared" si="8"/>
        <v>0</v>
      </c>
      <c r="AB34" s="310" t="str">
        <f t="shared" si="9"/>
        <v>OFFEN</v>
      </c>
      <c r="AC34" s="253">
        <f t="shared" si="10"/>
        <v>0</v>
      </c>
      <c r="AD34" s="114">
        <f t="shared" ref="AD34:AD37" si="12">IF(Z34="BE",1,0)</f>
        <v>0</v>
      </c>
      <c r="AE34" s="114">
        <f t="shared" ref="AE34:AE37" si="13">AC34</f>
        <v>0</v>
      </c>
      <c r="AG34" s="246">
        <f t="shared" si="11"/>
        <v>0</v>
      </c>
      <c r="AH34" s="246">
        <f t="shared" ref="AH34:AH37" si="14">IF(AE34=0,0,AG34*MAX(W34:Y34))</f>
        <v>0</v>
      </c>
      <c r="AJ34" s="114">
        <v>8</v>
      </c>
      <c r="AK34" s="114" t="str">
        <f t="shared" si="2"/>
        <v/>
      </c>
      <c r="AO34" s="150"/>
      <c r="AP34" s="150"/>
      <c r="AQ34" s="150"/>
      <c r="AR34" s="280"/>
      <c r="AS34" s="280"/>
      <c r="AT34" s="280"/>
      <c r="AU34" s="280"/>
      <c r="AV34" s="280"/>
      <c r="AW34" s="280"/>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c r="CR34" s="112"/>
      <c r="CS34" s="112"/>
      <c r="CT34" s="112"/>
      <c r="CU34" s="112"/>
      <c r="CV34" s="112"/>
      <c r="CW34" s="112"/>
      <c r="CX34" s="112"/>
      <c r="CY34" s="112"/>
      <c r="CZ34" s="112"/>
      <c r="DA34" s="112"/>
      <c r="DB34" s="112"/>
      <c r="DC34" s="112"/>
      <c r="DD34" s="112"/>
      <c r="DE34" s="112"/>
      <c r="DF34" s="112"/>
      <c r="DG34" s="112"/>
      <c r="DH34" s="112"/>
      <c r="DI34" s="112"/>
      <c r="DJ34" s="112"/>
      <c r="DK34" s="112"/>
      <c r="DL34" s="112"/>
      <c r="DM34" s="112"/>
      <c r="DN34" s="112"/>
      <c r="DO34" s="112"/>
      <c r="DP34" s="112"/>
      <c r="DQ34" s="112"/>
      <c r="DR34" s="112"/>
      <c r="DS34" s="112"/>
      <c r="DT34" s="112"/>
      <c r="DU34" s="112"/>
      <c r="DV34" s="112"/>
      <c r="DW34" s="112"/>
      <c r="DX34" s="112"/>
      <c r="DY34" s="112"/>
      <c r="DZ34" s="112"/>
      <c r="EA34" s="112"/>
      <c r="EB34" s="112"/>
      <c r="EC34" s="112"/>
      <c r="ED34" s="112"/>
      <c r="EE34" s="112"/>
      <c r="EF34" s="112"/>
      <c r="EG34" s="112"/>
      <c r="EH34" s="112"/>
      <c r="EI34" s="112"/>
      <c r="EJ34" s="112"/>
      <c r="EK34" s="112"/>
      <c r="EL34" s="112"/>
      <c r="EM34" s="112"/>
      <c r="EN34" s="112"/>
      <c r="EO34" s="112"/>
      <c r="EP34" s="112"/>
      <c r="EQ34" s="112"/>
      <c r="ER34" s="112"/>
    </row>
    <row r="35" spans="1:148" s="114" customFormat="1" ht="15" customHeight="1">
      <c r="A35" s="181"/>
      <c r="B35" s="209" t="s">
        <v>183</v>
      </c>
      <c r="C35" s="191">
        <v>2</v>
      </c>
      <c r="D35" s="182"/>
      <c r="E35" s="182"/>
      <c r="F35" s="182"/>
      <c r="G35" s="182">
        <v>2</v>
      </c>
      <c r="H35" s="321">
        <v>5</v>
      </c>
      <c r="I35" s="237"/>
      <c r="J35" s="225"/>
      <c r="K35" s="221"/>
      <c r="L35" s="225"/>
      <c r="M35" s="221"/>
      <c r="N35" s="225">
        <v>5</v>
      </c>
      <c r="O35" s="221"/>
      <c r="P35" s="225"/>
      <c r="Q35" s="221"/>
      <c r="R35" s="299">
        <v>1</v>
      </c>
      <c r="S35" s="168">
        <v>1</v>
      </c>
      <c r="T35" s="328"/>
      <c r="U35" s="455"/>
      <c r="V35" s="456"/>
      <c r="W35" s="101"/>
      <c r="X35" s="98"/>
      <c r="Y35" s="102"/>
      <c r="Z35" s="318" t="str">
        <f t="shared" si="7"/>
        <v>OFFEN</v>
      </c>
      <c r="AA35" s="255">
        <f t="shared" si="8"/>
        <v>0</v>
      </c>
      <c r="AB35" s="311" t="str">
        <f t="shared" si="9"/>
        <v>OFFEN</v>
      </c>
      <c r="AC35" s="254">
        <f t="shared" si="10"/>
        <v>0</v>
      </c>
      <c r="AD35" s="114">
        <f t="shared" si="12"/>
        <v>0</v>
      </c>
      <c r="AE35" s="114">
        <f t="shared" si="13"/>
        <v>0</v>
      </c>
      <c r="AG35" s="246">
        <f t="shared" si="11"/>
        <v>0</v>
      </c>
      <c r="AH35" s="246">
        <f t="shared" si="14"/>
        <v>0</v>
      </c>
      <c r="AJ35" s="114">
        <v>6</v>
      </c>
      <c r="AK35" s="114" t="str">
        <f t="shared" si="2"/>
        <v/>
      </c>
      <c r="AO35" s="150"/>
      <c r="AP35" s="150"/>
      <c r="AQ35" s="150"/>
      <c r="AR35" s="280"/>
      <c r="AS35" s="280"/>
      <c r="AT35" s="280"/>
      <c r="AU35" s="280"/>
      <c r="AV35" s="280"/>
      <c r="AW35" s="280"/>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c r="CR35" s="112"/>
      <c r="CS35" s="112"/>
      <c r="CT35" s="112"/>
      <c r="CU35" s="112"/>
      <c r="CV35" s="112"/>
      <c r="CW35" s="112"/>
      <c r="CX35" s="112"/>
      <c r="CY35" s="112"/>
      <c r="CZ35" s="112"/>
      <c r="DA35" s="112"/>
      <c r="DB35" s="112"/>
      <c r="DC35" s="112"/>
      <c r="DD35" s="112"/>
      <c r="DE35" s="112"/>
      <c r="DF35" s="112"/>
      <c r="DG35" s="112"/>
      <c r="DH35" s="112"/>
      <c r="DI35" s="112"/>
      <c r="DJ35" s="112"/>
      <c r="DK35" s="112"/>
      <c r="DL35" s="112"/>
      <c r="DM35" s="112"/>
      <c r="DN35" s="112"/>
      <c r="DO35" s="112"/>
      <c r="DP35" s="112"/>
      <c r="DQ35" s="112"/>
      <c r="DR35" s="112"/>
      <c r="DS35" s="112"/>
      <c r="DT35" s="112"/>
      <c r="DU35" s="112"/>
      <c r="DV35" s="112"/>
      <c r="DW35" s="112"/>
      <c r="DX35" s="112"/>
      <c r="DY35" s="112"/>
      <c r="DZ35" s="112"/>
      <c r="EA35" s="112"/>
      <c r="EB35" s="112"/>
      <c r="EC35" s="112"/>
      <c r="ED35" s="112"/>
      <c r="EE35" s="112"/>
      <c r="EF35" s="112"/>
      <c r="EG35" s="112"/>
      <c r="EH35" s="112"/>
      <c r="EI35" s="112"/>
      <c r="EJ35" s="112"/>
      <c r="EK35" s="112"/>
      <c r="EL35" s="112"/>
      <c r="EM35" s="112"/>
      <c r="EN35" s="112"/>
      <c r="EO35" s="112"/>
      <c r="EP35" s="112"/>
      <c r="EQ35" s="112"/>
      <c r="ER35" s="112"/>
    </row>
    <row r="36" spans="1:148" s="114" customFormat="1" ht="15" customHeight="1">
      <c r="A36" s="205"/>
      <c r="B36" s="208" t="s">
        <v>184</v>
      </c>
      <c r="C36" s="192">
        <v>1</v>
      </c>
      <c r="D36" s="193">
        <v>2</v>
      </c>
      <c r="E36" s="193"/>
      <c r="F36" s="193"/>
      <c r="G36" s="193">
        <v>3</v>
      </c>
      <c r="H36" s="323">
        <v>5</v>
      </c>
      <c r="I36" s="232"/>
      <c r="J36" s="224"/>
      <c r="K36" s="229"/>
      <c r="L36" s="224"/>
      <c r="M36" s="229"/>
      <c r="N36" s="224">
        <v>5</v>
      </c>
      <c r="O36" s="229"/>
      <c r="P36" s="224"/>
      <c r="Q36" s="229"/>
      <c r="R36" s="326">
        <v>1</v>
      </c>
      <c r="S36" s="201">
        <v>1</v>
      </c>
      <c r="T36" s="327"/>
      <c r="U36" s="459"/>
      <c r="V36" s="460"/>
      <c r="W36" s="137"/>
      <c r="X36" s="133"/>
      <c r="Y36" s="243"/>
      <c r="Z36" s="317" t="str">
        <f t="shared" si="7"/>
        <v>OFFEN</v>
      </c>
      <c r="AA36" s="252">
        <f t="shared" si="8"/>
        <v>0</v>
      </c>
      <c r="AB36" s="310" t="str">
        <f t="shared" si="9"/>
        <v>OFFEN</v>
      </c>
      <c r="AC36" s="253">
        <f t="shared" si="10"/>
        <v>0</v>
      </c>
      <c r="AD36" s="114">
        <f t="shared" si="12"/>
        <v>0</v>
      </c>
      <c r="AE36" s="114">
        <f t="shared" si="13"/>
        <v>0</v>
      </c>
      <c r="AG36" s="246">
        <f t="shared" si="11"/>
        <v>0</v>
      </c>
      <c r="AH36" s="246">
        <f t="shared" si="14"/>
        <v>0</v>
      </c>
      <c r="AJ36" s="114">
        <v>6</v>
      </c>
      <c r="AK36" s="114" t="str">
        <f t="shared" si="2"/>
        <v/>
      </c>
      <c r="AO36" s="150"/>
      <c r="AP36" s="150"/>
      <c r="AQ36" s="150"/>
      <c r="AR36" s="280"/>
      <c r="AS36" s="280"/>
      <c r="AT36" s="280"/>
      <c r="AU36" s="280"/>
      <c r="AV36" s="280"/>
      <c r="AW36" s="280"/>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row>
    <row r="37" spans="1:148" s="114" customFormat="1" ht="15" customHeight="1">
      <c r="A37" s="181"/>
      <c r="B37" s="209" t="s">
        <v>185</v>
      </c>
      <c r="C37" s="191">
        <v>2</v>
      </c>
      <c r="D37" s="182"/>
      <c r="E37" s="182"/>
      <c r="F37" s="182"/>
      <c r="G37" s="182">
        <v>2</v>
      </c>
      <c r="H37" s="321">
        <v>5</v>
      </c>
      <c r="I37" s="237"/>
      <c r="J37" s="225"/>
      <c r="K37" s="221"/>
      <c r="L37" s="225"/>
      <c r="M37" s="221"/>
      <c r="N37" s="225"/>
      <c r="O37" s="221">
        <v>5</v>
      </c>
      <c r="P37" s="225"/>
      <c r="Q37" s="221"/>
      <c r="R37" s="299">
        <v>1</v>
      </c>
      <c r="S37" s="168">
        <v>1</v>
      </c>
      <c r="T37" s="328"/>
      <c r="U37" s="455"/>
      <c r="V37" s="456"/>
      <c r="W37" s="101"/>
      <c r="X37" s="98"/>
      <c r="Y37" s="102"/>
      <c r="Z37" s="318" t="str">
        <f t="shared" si="7"/>
        <v>OFFEN</v>
      </c>
      <c r="AA37" s="255">
        <f t="shared" si="8"/>
        <v>0</v>
      </c>
      <c r="AB37" s="311" t="str">
        <f t="shared" si="9"/>
        <v>OFFEN</v>
      </c>
      <c r="AC37" s="254">
        <f t="shared" si="10"/>
        <v>0</v>
      </c>
      <c r="AD37" s="114">
        <f t="shared" si="12"/>
        <v>0</v>
      </c>
      <c r="AE37" s="114">
        <f t="shared" si="13"/>
        <v>0</v>
      </c>
      <c r="AG37" s="246">
        <f t="shared" si="11"/>
        <v>0</v>
      </c>
      <c r="AH37" s="246">
        <f t="shared" si="14"/>
        <v>0</v>
      </c>
      <c r="AJ37" s="114">
        <v>7</v>
      </c>
      <c r="AK37" s="114" t="str">
        <f t="shared" si="2"/>
        <v/>
      </c>
      <c r="AO37" s="150"/>
      <c r="AP37" s="150"/>
      <c r="AQ37" s="150"/>
      <c r="AR37" s="280"/>
      <c r="AS37" s="280"/>
      <c r="AT37" s="280"/>
      <c r="AU37" s="280"/>
      <c r="AV37" s="280"/>
      <c r="AW37" s="280"/>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c r="CR37" s="112"/>
      <c r="CS37" s="112"/>
      <c r="CT37" s="112"/>
      <c r="CU37" s="112"/>
      <c r="CV37" s="112"/>
      <c r="CW37" s="112"/>
      <c r="CX37" s="112"/>
      <c r="CY37" s="112"/>
      <c r="CZ37" s="112"/>
      <c r="DA37" s="112"/>
      <c r="DB37" s="112"/>
      <c r="DC37" s="112"/>
      <c r="DD37" s="112"/>
      <c r="DE37" s="112"/>
      <c r="DF37" s="112"/>
      <c r="DG37" s="112"/>
      <c r="DH37" s="112"/>
      <c r="DI37" s="112"/>
      <c r="DJ37" s="112"/>
      <c r="DK37" s="112"/>
      <c r="DL37" s="112"/>
      <c r="DM37" s="112"/>
      <c r="DN37" s="112"/>
      <c r="DO37" s="112"/>
      <c r="DP37" s="112"/>
      <c r="DQ37" s="112"/>
      <c r="DR37" s="112"/>
      <c r="DS37" s="112"/>
      <c r="DT37" s="112"/>
      <c r="DU37" s="112"/>
      <c r="DV37" s="112"/>
      <c r="DW37" s="112"/>
      <c r="DX37" s="112"/>
      <c r="DY37" s="112"/>
      <c r="DZ37" s="112"/>
      <c r="EA37" s="112"/>
      <c r="EB37" s="112"/>
      <c r="EC37" s="112"/>
      <c r="ED37" s="112"/>
      <c r="EE37" s="112"/>
      <c r="EF37" s="112"/>
      <c r="EG37" s="112"/>
      <c r="EH37" s="112"/>
      <c r="EI37" s="112"/>
      <c r="EJ37" s="112"/>
      <c r="EK37" s="112"/>
      <c r="EL37" s="112"/>
      <c r="EM37" s="112"/>
      <c r="EN37" s="112"/>
      <c r="EO37" s="112"/>
      <c r="EP37" s="112"/>
      <c r="EQ37" s="112"/>
      <c r="ER37" s="112"/>
    </row>
    <row r="38" spans="1:148" s="114" customFormat="1" ht="15" customHeight="1" thickBot="1">
      <c r="A38" s="205"/>
      <c r="B38" s="208" t="s">
        <v>186</v>
      </c>
      <c r="C38" s="192">
        <v>2</v>
      </c>
      <c r="D38" s="193">
        <v>1</v>
      </c>
      <c r="E38" s="193"/>
      <c r="F38" s="193"/>
      <c r="G38" s="193">
        <v>3</v>
      </c>
      <c r="H38" s="323">
        <v>5</v>
      </c>
      <c r="I38" s="232"/>
      <c r="J38" s="224"/>
      <c r="K38" s="229"/>
      <c r="L38" s="224"/>
      <c r="M38" s="229"/>
      <c r="N38" s="224"/>
      <c r="O38" s="229"/>
      <c r="P38" s="224">
        <v>5</v>
      </c>
      <c r="Q38" s="229"/>
      <c r="R38" s="326">
        <v>1</v>
      </c>
      <c r="S38" s="201">
        <v>1</v>
      </c>
      <c r="T38" s="327"/>
      <c r="U38" s="459"/>
      <c r="V38" s="460"/>
      <c r="W38" s="137"/>
      <c r="X38" s="133"/>
      <c r="Y38" s="243"/>
      <c r="Z38" s="317" t="str">
        <f t="shared" si="7"/>
        <v>OFFEN</v>
      </c>
      <c r="AA38" s="252">
        <f t="shared" si="8"/>
        <v>0</v>
      </c>
      <c r="AB38" s="310" t="str">
        <f t="shared" si="9"/>
        <v>OFFEN</v>
      </c>
      <c r="AC38" s="253">
        <f t="shared" si="10"/>
        <v>0</v>
      </c>
      <c r="AD38" s="114">
        <f t="shared" ref="AD38" si="15">IF(Z38="BE",1,0)</f>
        <v>0</v>
      </c>
      <c r="AE38" s="114">
        <f t="shared" ref="AE38" si="16">AC38</f>
        <v>0</v>
      </c>
      <c r="AG38" s="246">
        <f t="shared" si="11"/>
        <v>0</v>
      </c>
      <c r="AH38" s="246">
        <f t="shared" ref="AH38" si="17">IF(AE38=0,0,AG38*MAX(W38:Y38))</f>
        <v>0</v>
      </c>
      <c r="AJ38" s="114">
        <v>8</v>
      </c>
      <c r="AK38" s="114" t="str">
        <f t="shared" si="2"/>
        <v/>
      </c>
      <c r="AO38" s="150"/>
      <c r="AP38" s="150"/>
      <c r="AQ38" s="150"/>
      <c r="AR38" s="280"/>
      <c r="AS38" s="280"/>
      <c r="AT38" s="280"/>
      <c r="AU38" s="280"/>
      <c r="AV38" s="280"/>
      <c r="AW38" s="280"/>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c r="CR38" s="112"/>
      <c r="CS38" s="112"/>
      <c r="CT38" s="112"/>
      <c r="CU38" s="112"/>
      <c r="CV38" s="112"/>
      <c r="CW38" s="112"/>
      <c r="CX38" s="112"/>
      <c r="CY38" s="112"/>
      <c r="CZ38" s="112"/>
      <c r="DA38" s="112"/>
      <c r="DB38" s="112"/>
      <c r="DC38" s="112"/>
      <c r="DD38" s="112"/>
      <c r="DE38" s="112"/>
      <c r="DF38" s="112"/>
      <c r="DG38" s="112"/>
      <c r="DH38" s="112"/>
      <c r="DI38" s="112"/>
      <c r="DJ38" s="112"/>
      <c r="DK38" s="112"/>
      <c r="DL38" s="112"/>
      <c r="DM38" s="112"/>
      <c r="DN38" s="112"/>
      <c r="DO38" s="112"/>
      <c r="DP38" s="112"/>
      <c r="DQ38" s="112"/>
      <c r="DR38" s="112"/>
      <c r="DS38" s="112"/>
      <c r="DT38" s="112"/>
      <c r="DU38" s="112"/>
      <c r="DV38" s="112"/>
      <c r="DW38" s="112"/>
      <c r="DX38" s="112"/>
      <c r="DY38" s="112"/>
      <c r="DZ38" s="112"/>
      <c r="EA38" s="112"/>
      <c r="EB38" s="112"/>
      <c r="EC38" s="112"/>
      <c r="ED38" s="112"/>
      <c r="EE38" s="112"/>
      <c r="EF38" s="112"/>
      <c r="EG38" s="112"/>
      <c r="EH38" s="112"/>
      <c r="EI38" s="112"/>
      <c r="EJ38" s="112"/>
      <c r="EK38" s="112"/>
      <c r="EL38" s="112"/>
      <c r="EM38" s="112"/>
      <c r="EN38" s="112"/>
      <c r="EO38" s="112"/>
      <c r="EP38" s="112"/>
      <c r="EQ38" s="112"/>
      <c r="ER38" s="112"/>
    </row>
    <row r="39" spans="1:148" s="114" customFormat="1" ht="17.100000000000001" customHeight="1" thickBot="1">
      <c r="A39" s="100"/>
      <c r="B39" s="333" t="s">
        <v>205</v>
      </c>
      <c r="C39" s="240"/>
      <c r="D39" s="240"/>
      <c r="E39" s="240"/>
      <c r="F39" s="240"/>
      <c r="G39" s="240"/>
      <c r="H39" s="240"/>
      <c r="I39" s="240"/>
      <c r="J39" s="240"/>
      <c r="K39" s="240"/>
      <c r="L39" s="240"/>
      <c r="M39" s="240"/>
      <c r="N39" s="240"/>
      <c r="O39" s="240"/>
      <c r="P39" s="240"/>
      <c r="Q39" s="240"/>
      <c r="R39" s="240"/>
      <c r="S39" s="240"/>
      <c r="T39" s="240"/>
      <c r="U39" s="240"/>
      <c r="V39" s="240"/>
      <c r="W39" s="275"/>
      <c r="X39" s="275"/>
      <c r="Y39" s="275"/>
      <c r="Z39" s="277"/>
      <c r="AA39" s="268"/>
      <c r="AB39" s="277"/>
      <c r="AC39" s="278"/>
      <c r="AG39" s="246"/>
      <c r="AH39" s="246"/>
      <c r="AK39" s="114" t="str">
        <f t="shared" si="2"/>
        <v/>
      </c>
      <c r="AO39" s="150"/>
      <c r="AP39" s="150"/>
      <c r="AQ39" s="150"/>
      <c r="AR39" s="280"/>
      <c r="AS39" s="280"/>
      <c r="AT39" s="280"/>
      <c r="AU39" s="280"/>
      <c r="AV39" s="280"/>
      <c r="AW39" s="280"/>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c r="CR39" s="112"/>
      <c r="CS39" s="112"/>
      <c r="CT39" s="112"/>
      <c r="CU39" s="112"/>
      <c r="CV39" s="112"/>
      <c r="CW39" s="112"/>
      <c r="CX39" s="112"/>
      <c r="CY39" s="112"/>
      <c r="CZ39" s="112"/>
      <c r="DA39" s="112"/>
      <c r="DB39" s="112"/>
      <c r="DC39" s="112"/>
      <c r="DD39" s="112"/>
      <c r="DE39" s="112"/>
      <c r="DF39" s="112"/>
      <c r="DG39" s="112"/>
      <c r="DH39" s="112"/>
      <c r="DI39" s="112"/>
      <c r="DJ39" s="112"/>
      <c r="DK39" s="112"/>
      <c r="DL39" s="112"/>
      <c r="DM39" s="112"/>
      <c r="DN39" s="112"/>
      <c r="DO39" s="112"/>
      <c r="DP39" s="112"/>
      <c r="DQ39" s="112"/>
      <c r="DR39" s="112"/>
      <c r="DS39" s="112"/>
      <c r="DT39" s="112"/>
      <c r="DU39" s="112"/>
      <c r="DV39" s="112"/>
      <c r="DW39" s="112"/>
      <c r="DX39" s="112"/>
      <c r="DY39" s="112"/>
      <c r="DZ39" s="112"/>
      <c r="EA39" s="112"/>
      <c r="EB39" s="112"/>
      <c r="EC39" s="112"/>
      <c r="ED39" s="112"/>
      <c r="EE39" s="112"/>
      <c r="EF39" s="112"/>
      <c r="EG39" s="112"/>
      <c r="EH39" s="112"/>
      <c r="EI39" s="112"/>
      <c r="EJ39" s="112"/>
      <c r="EK39" s="112"/>
      <c r="EL39" s="112"/>
      <c r="EM39" s="112"/>
      <c r="EN39" s="112"/>
      <c r="EO39" s="112"/>
      <c r="EP39" s="112"/>
      <c r="EQ39" s="112"/>
      <c r="ER39" s="112"/>
    </row>
    <row r="40" spans="1:148" s="114" customFormat="1" ht="15" customHeight="1">
      <c r="A40" s="181"/>
      <c r="B40" s="209" t="s">
        <v>187</v>
      </c>
      <c r="C40" s="191">
        <v>2</v>
      </c>
      <c r="D40" s="182"/>
      <c r="E40" s="182"/>
      <c r="F40" s="182"/>
      <c r="G40" s="182">
        <v>2</v>
      </c>
      <c r="H40" s="321">
        <v>5</v>
      </c>
      <c r="I40" s="237">
        <v>5</v>
      </c>
      <c r="J40" s="225"/>
      <c r="K40" s="221"/>
      <c r="L40" s="225"/>
      <c r="M40" s="221"/>
      <c r="N40" s="225"/>
      <c r="O40" s="221"/>
      <c r="P40" s="225"/>
      <c r="Q40" s="221"/>
      <c r="R40" s="299">
        <v>1</v>
      </c>
      <c r="S40" s="168">
        <v>1</v>
      </c>
      <c r="T40" s="328"/>
      <c r="U40" s="455"/>
      <c r="V40" s="456"/>
      <c r="W40" s="138"/>
      <c r="X40" s="97"/>
      <c r="Y40" s="300"/>
      <c r="Z40" s="303" t="str">
        <f t="shared" ref="Z40:Z46" si="18">IF(COUNTIF(W40:Y40,"&gt;=50")&gt;1,"FEHLER",IF(MAX(W40:Y40)&gt;100,"FEHLER",IF(W40="","OFFEN",IF(MAX(W40:Y40)&gt;=50,"BE",IF(MAX(W40:Y40)&lt;50,"NB","OFFEN")))))</f>
        <v>OFFEN</v>
      </c>
      <c r="AA40" s="261">
        <f t="shared" ref="AA40:AA46" si="19">IF(W40="",0,(MAX(W40:Y40)*S40/100))</f>
        <v>0</v>
      </c>
      <c r="AB40" s="304" t="str">
        <f t="shared" ref="AB40:AB46" si="20">IF(Z40="OFFEN","OFFEN",IF(Z40="FEHLER","FEHLER",IF(Z40="NB",5,ROUND(1+3/50*(100-(AA40*100)),1))))</f>
        <v>OFFEN</v>
      </c>
      <c r="AC40" s="263">
        <f t="shared" ref="AC40:AC46" si="21">IF(Z40="BE",H40,0)</f>
        <v>0</v>
      </c>
      <c r="AD40" s="114">
        <f t="shared" ref="AD40:AD46" si="22">IF(Z40="BE",1,0)</f>
        <v>0</v>
      </c>
      <c r="AE40" s="114">
        <f t="shared" ref="AE40:AE46" si="23">AC40</f>
        <v>0</v>
      </c>
      <c r="AG40" s="246">
        <f t="shared" ref="AG40:AG46" si="24">IF(AE40=0,0,AE40/$AE$58)</f>
        <v>0</v>
      </c>
      <c r="AH40" s="246">
        <f t="shared" si="3"/>
        <v>0</v>
      </c>
      <c r="AJ40" s="114">
        <v>1</v>
      </c>
      <c r="AK40" s="114" t="str">
        <f t="shared" si="2"/>
        <v/>
      </c>
      <c r="AO40" s="150"/>
      <c r="AP40" s="150"/>
      <c r="AQ40" s="150"/>
      <c r="AR40" s="280"/>
      <c r="AS40" s="280"/>
      <c r="AT40" s="280"/>
      <c r="AU40" s="280"/>
      <c r="AV40" s="280"/>
      <c r="AW40" s="280"/>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c r="CR40" s="112"/>
      <c r="CS40" s="112"/>
      <c r="CT40" s="112"/>
      <c r="CU40" s="112"/>
      <c r="CV40" s="112"/>
      <c r="CW40" s="112"/>
      <c r="CX40" s="112"/>
      <c r="CY40" s="112"/>
      <c r="CZ40" s="112"/>
      <c r="DA40" s="112"/>
      <c r="DB40" s="112"/>
      <c r="DC40" s="112"/>
      <c r="DD40" s="112"/>
      <c r="DE40" s="112"/>
      <c r="DF40" s="112"/>
      <c r="DG40" s="112"/>
      <c r="DH40" s="112"/>
      <c r="DI40" s="112"/>
      <c r="DJ40" s="112"/>
      <c r="DK40" s="112"/>
      <c r="DL40" s="112"/>
      <c r="DM40" s="112"/>
      <c r="DN40" s="112"/>
      <c r="DO40" s="112"/>
      <c r="DP40" s="112"/>
      <c r="DQ40" s="112"/>
      <c r="DR40" s="112"/>
      <c r="DS40" s="112"/>
      <c r="DT40" s="112"/>
      <c r="DU40" s="112"/>
      <c r="DV40" s="112"/>
      <c r="DW40" s="112"/>
      <c r="DX40" s="112"/>
      <c r="DY40" s="112"/>
      <c r="DZ40" s="112"/>
      <c r="EA40" s="112"/>
      <c r="EB40" s="112"/>
      <c r="EC40" s="112"/>
      <c r="ED40" s="112"/>
      <c r="EE40" s="112"/>
      <c r="EF40" s="112"/>
      <c r="EG40" s="112"/>
      <c r="EH40" s="112"/>
      <c r="EI40" s="112"/>
      <c r="EJ40" s="112"/>
      <c r="EK40" s="112"/>
      <c r="EL40" s="112"/>
      <c r="EM40" s="112"/>
      <c r="EN40" s="112"/>
      <c r="EO40" s="112"/>
      <c r="EP40" s="112"/>
      <c r="EQ40" s="112"/>
      <c r="ER40" s="112"/>
    </row>
    <row r="41" spans="1:148" s="114" customFormat="1" ht="15" customHeight="1">
      <c r="A41" s="183"/>
      <c r="B41" s="238" t="s">
        <v>188</v>
      </c>
      <c r="C41" s="197">
        <v>2</v>
      </c>
      <c r="D41" s="184"/>
      <c r="E41" s="184"/>
      <c r="F41" s="184"/>
      <c r="G41" s="184">
        <v>2</v>
      </c>
      <c r="H41" s="335">
        <v>5</v>
      </c>
      <c r="I41" s="234"/>
      <c r="J41" s="305">
        <v>5</v>
      </c>
      <c r="K41" s="306"/>
      <c r="L41" s="305"/>
      <c r="M41" s="306"/>
      <c r="N41" s="305"/>
      <c r="O41" s="306"/>
      <c r="P41" s="305"/>
      <c r="Q41" s="306"/>
      <c r="R41" s="329">
        <v>1</v>
      </c>
      <c r="S41" s="173">
        <v>1</v>
      </c>
      <c r="T41" s="336"/>
      <c r="U41" s="467"/>
      <c r="V41" s="468"/>
      <c r="W41" s="137"/>
      <c r="X41" s="133"/>
      <c r="Y41" s="243"/>
      <c r="Z41" s="317" t="str">
        <f t="shared" si="18"/>
        <v>OFFEN</v>
      </c>
      <c r="AA41" s="252">
        <f t="shared" si="19"/>
        <v>0</v>
      </c>
      <c r="AB41" s="310" t="str">
        <f t="shared" si="20"/>
        <v>OFFEN</v>
      </c>
      <c r="AC41" s="253">
        <f t="shared" si="21"/>
        <v>0</v>
      </c>
      <c r="AD41" s="114">
        <f t="shared" si="22"/>
        <v>0</v>
      </c>
      <c r="AE41" s="114">
        <f t="shared" si="23"/>
        <v>0</v>
      </c>
      <c r="AG41" s="246">
        <f t="shared" si="24"/>
        <v>0</v>
      </c>
      <c r="AH41" s="246">
        <f t="shared" si="3"/>
        <v>0</v>
      </c>
      <c r="AJ41" s="114">
        <v>2</v>
      </c>
      <c r="AK41" s="114" t="str">
        <f t="shared" si="2"/>
        <v/>
      </c>
      <c r="AO41" s="150"/>
      <c r="AP41" s="150"/>
      <c r="AQ41" s="150"/>
      <c r="AR41" s="280"/>
      <c r="AS41" s="280"/>
      <c r="AT41" s="280"/>
      <c r="AU41" s="280"/>
      <c r="AV41" s="280"/>
      <c r="AW41" s="280"/>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2"/>
      <c r="DV41" s="112"/>
      <c r="DW41" s="112"/>
      <c r="DX41" s="112"/>
      <c r="DY41" s="112"/>
      <c r="DZ41" s="112"/>
      <c r="EA41" s="112"/>
      <c r="EB41" s="112"/>
      <c r="EC41" s="112"/>
      <c r="ED41" s="112"/>
      <c r="EE41" s="112"/>
      <c r="EF41" s="112"/>
      <c r="EG41" s="112"/>
      <c r="EH41" s="112"/>
      <c r="EI41" s="112"/>
      <c r="EJ41" s="112"/>
      <c r="EK41" s="112"/>
      <c r="EL41" s="112"/>
      <c r="EM41" s="112"/>
      <c r="EN41" s="112"/>
      <c r="EO41" s="112"/>
      <c r="EP41" s="112"/>
      <c r="EQ41" s="112"/>
      <c r="ER41" s="112"/>
    </row>
    <row r="42" spans="1:148" s="114" customFormat="1" ht="15" customHeight="1">
      <c r="A42" s="207"/>
      <c r="B42" s="210" t="s">
        <v>189</v>
      </c>
      <c r="C42" s="186">
        <v>2</v>
      </c>
      <c r="D42" s="187"/>
      <c r="E42" s="187"/>
      <c r="F42" s="187"/>
      <c r="G42" s="187">
        <v>2</v>
      </c>
      <c r="H42" s="337">
        <v>5</v>
      </c>
      <c r="I42" s="235"/>
      <c r="J42" s="227"/>
      <c r="K42" s="218">
        <v>5</v>
      </c>
      <c r="L42" s="227"/>
      <c r="M42" s="218"/>
      <c r="N42" s="227"/>
      <c r="O42" s="218"/>
      <c r="P42" s="227"/>
      <c r="Q42" s="218"/>
      <c r="R42" s="338">
        <v>1</v>
      </c>
      <c r="S42" s="199">
        <v>1</v>
      </c>
      <c r="T42" s="339"/>
      <c r="U42" s="469"/>
      <c r="V42" s="470"/>
      <c r="W42" s="101"/>
      <c r="X42" s="98"/>
      <c r="Y42" s="102"/>
      <c r="Z42" s="303" t="str">
        <f t="shared" si="18"/>
        <v>OFFEN</v>
      </c>
      <c r="AA42" s="261">
        <f t="shared" si="19"/>
        <v>0</v>
      </c>
      <c r="AB42" s="304" t="str">
        <f t="shared" si="20"/>
        <v>OFFEN</v>
      </c>
      <c r="AC42" s="263">
        <f t="shared" si="21"/>
        <v>0</v>
      </c>
      <c r="AD42" s="114">
        <f t="shared" si="22"/>
        <v>0</v>
      </c>
      <c r="AE42" s="114">
        <f t="shared" si="23"/>
        <v>0</v>
      </c>
      <c r="AG42" s="246">
        <f t="shared" si="24"/>
        <v>0</v>
      </c>
      <c r="AH42" s="246">
        <f>IF(AE42=0,0,(AA42*100)*AG42)</f>
        <v>0</v>
      </c>
      <c r="AJ42" s="114">
        <v>3</v>
      </c>
      <c r="AK42" s="114" t="str">
        <f t="shared" si="2"/>
        <v/>
      </c>
      <c r="AO42" s="150"/>
      <c r="AP42" s="150"/>
      <c r="AQ42" s="150"/>
      <c r="AR42" s="280"/>
      <c r="AS42" s="280"/>
      <c r="AT42" s="280"/>
      <c r="AU42" s="280"/>
      <c r="AV42" s="280"/>
      <c r="AW42" s="280"/>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2"/>
      <c r="DV42" s="112"/>
      <c r="DW42" s="112"/>
      <c r="DX42" s="112"/>
      <c r="DY42" s="112"/>
      <c r="DZ42" s="112"/>
      <c r="EA42" s="112"/>
      <c r="EB42" s="112"/>
      <c r="EC42" s="112"/>
      <c r="ED42" s="112"/>
      <c r="EE42" s="112"/>
      <c r="EF42" s="112"/>
      <c r="EG42" s="112"/>
      <c r="EH42" s="112"/>
      <c r="EI42" s="112"/>
      <c r="EJ42" s="112"/>
      <c r="EK42" s="112"/>
      <c r="EL42" s="112"/>
      <c r="EM42" s="112"/>
      <c r="EN42" s="112"/>
      <c r="EO42" s="112"/>
      <c r="EP42" s="112"/>
      <c r="EQ42" s="112"/>
      <c r="ER42" s="112"/>
    </row>
    <row r="43" spans="1:148" s="114" customFormat="1" ht="15" customHeight="1">
      <c r="A43" s="205"/>
      <c r="B43" s="208" t="s">
        <v>190</v>
      </c>
      <c r="C43" s="192">
        <v>2</v>
      </c>
      <c r="D43" s="193"/>
      <c r="E43" s="193"/>
      <c r="F43" s="193"/>
      <c r="G43" s="193">
        <v>2</v>
      </c>
      <c r="H43" s="323">
        <v>5</v>
      </c>
      <c r="I43" s="232"/>
      <c r="J43" s="224"/>
      <c r="K43" s="229"/>
      <c r="L43" s="224">
        <v>5</v>
      </c>
      <c r="M43" s="229"/>
      <c r="N43" s="224"/>
      <c r="O43" s="229"/>
      <c r="P43" s="224"/>
      <c r="Q43" s="229"/>
      <c r="R43" s="326">
        <v>1</v>
      </c>
      <c r="S43" s="201">
        <v>1</v>
      </c>
      <c r="T43" s="327"/>
      <c r="U43" s="459"/>
      <c r="V43" s="460"/>
      <c r="W43" s="101"/>
      <c r="X43" s="98"/>
      <c r="Y43" s="102"/>
      <c r="Z43" s="317" t="str">
        <f t="shared" si="18"/>
        <v>OFFEN</v>
      </c>
      <c r="AA43" s="252">
        <f t="shared" si="19"/>
        <v>0</v>
      </c>
      <c r="AB43" s="310" t="str">
        <f t="shared" si="20"/>
        <v>OFFEN</v>
      </c>
      <c r="AC43" s="253">
        <f t="shared" si="21"/>
        <v>0</v>
      </c>
      <c r="AD43" s="114">
        <f t="shared" si="22"/>
        <v>0</v>
      </c>
      <c r="AE43" s="114">
        <f t="shared" si="23"/>
        <v>0</v>
      </c>
      <c r="AG43" s="246">
        <f t="shared" si="24"/>
        <v>0</v>
      </c>
      <c r="AH43" s="246">
        <f>IF(AE43=0,0,(AA43*100)*AG43)</f>
        <v>0</v>
      </c>
      <c r="AJ43" s="114">
        <v>4</v>
      </c>
      <c r="AK43" s="114" t="str">
        <f t="shared" si="2"/>
        <v/>
      </c>
      <c r="AO43" s="150"/>
      <c r="AP43" s="150"/>
      <c r="AQ43" s="150"/>
      <c r="AR43" s="280"/>
      <c r="AS43" s="280"/>
      <c r="AT43" s="280"/>
      <c r="AU43" s="280"/>
      <c r="AV43" s="280"/>
      <c r="AW43" s="280"/>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2"/>
      <c r="DV43" s="112"/>
      <c r="DW43" s="112"/>
      <c r="DX43" s="112"/>
      <c r="DY43" s="112"/>
      <c r="DZ43" s="112"/>
      <c r="EA43" s="112"/>
      <c r="EB43" s="112"/>
      <c r="EC43" s="112"/>
      <c r="ED43" s="112"/>
      <c r="EE43" s="112"/>
      <c r="EF43" s="112"/>
      <c r="EG43" s="112"/>
      <c r="EH43" s="112"/>
      <c r="EI43" s="112"/>
      <c r="EJ43" s="112"/>
      <c r="EK43" s="112"/>
      <c r="EL43" s="112"/>
      <c r="EM43" s="112"/>
      <c r="EN43" s="112"/>
      <c r="EO43" s="112"/>
      <c r="EP43" s="112"/>
      <c r="EQ43" s="112"/>
      <c r="ER43" s="112"/>
    </row>
    <row r="44" spans="1:148" s="114" customFormat="1" ht="15" customHeight="1">
      <c r="A44" s="207"/>
      <c r="B44" s="210" t="s">
        <v>191</v>
      </c>
      <c r="C44" s="186">
        <v>2</v>
      </c>
      <c r="D44" s="187">
        <v>1</v>
      </c>
      <c r="E44" s="187"/>
      <c r="F44" s="187"/>
      <c r="G44" s="187">
        <v>3</v>
      </c>
      <c r="H44" s="337">
        <v>5</v>
      </c>
      <c r="I44" s="235"/>
      <c r="J44" s="227"/>
      <c r="K44" s="218"/>
      <c r="L44" s="227"/>
      <c r="M44" s="218">
        <v>5</v>
      </c>
      <c r="N44" s="227"/>
      <c r="O44" s="218"/>
      <c r="P44" s="227"/>
      <c r="Q44" s="218"/>
      <c r="R44" s="338">
        <v>1</v>
      </c>
      <c r="S44" s="199">
        <v>1</v>
      </c>
      <c r="T44" s="339"/>
      <c r="U44" s="469"/>
      <c r="V44" s="470"/>
      <c r="W44" s="101"/>
      <c r="X44" s="98"/>
      <c r="Y44" s="102"/>
      <c r="Z44" s="303" t="str">
        <f t="shared" si="18"/>
        <v>OFFEN</v>
      </c>
      <c r="AA44" s="261">
        <f t="shared" si="19"/>
        <v>0</v>
      </c>
      <c r="AB44" s="304" t="str">
        <f t="shared" si="20"/>
        <v>OFFEN</v>
      </c>
      <c r="AC44" s="263">
        <f t="shared" si="21"/>
        <v>0</v>
      </c>
      <c r="AD44" s="114">
        <f t="shared" si="22"/>
        <v>0</v>
      </c>
      <c r="AE44" s="114">
        <f t="shared" si="23"/>
        <v>0</v>
      </c>
      <c r="AG44" s="246">
        <f t="shared" si="24"/>
        <v>0</v>
      </c>
      <c r="AH44" s="246">
        <f>IF(AE44=0,0,(AA44*100)*AG44)</f>
        <v>0</v>
      </c>
      <c r="AJ44" s="114">
        <v>5</v>
      </c>
      <c r="AK44" s="114" t="str">
        <f t="shared" si="2"/>
        <v/>
      </c>
      <c r="AO44" s="150"/>
      <c r="AP44" s="150"/>
      <c r="AQ44" s="150"/>
      <c r="AR44" s="280"/>
      <c r="AS44" s="280"/>
      <c r="AT44" s="280"/>
      <c r="AU44" s="280"/>
      <c r="AV44" s="280"/>
      <c r="AW44" s="280"/>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row>
    <row r="45" spans="1:148" s="114" customFormat="1" ht="15" customHeight="1">
      <c r="A45" s="205"/>
      <c r="B45" s="208" t="s">
        <v>192</v>
      </c>
      <c r="C45" s="192">
        <v>2</v>
      </c>
      <c r="D45" s="193"/>
      <c r="E45" s="193"/>
      <c r="F45" s="193"/>
      <c r="G45" s="193">
        <v>2</v>
      </c>
      <c r="H45" s="323">
        <v>5</v>
      </c>
      <c r="I45" s="232"/>
      <c r="J45" s="224"/>
      <c r="K45" s="229"/>
      <c r="L45" s="224"/>
      <c r="M45" s="229"/>
      <c r="N45" s="224">
        <v>5</v>
      </c>
      <c r="O45" s="229"/>
      <c r="P45" s="224"/>
      <c r="Q45" s="229"/>
      <c r="R45" s="326">
        <v>1</v>
      </c>
      <c r="S45" s="201">
        <v>1</v>
      </c>
      <c r="T45" s="327"/>
      <c r="U45" s="459"/>
      <c r="V45" s="460"/>
      <c r="W45" s="101"/>
      <c r="X45" s="98"/>
      <c r="Y45" s="102"/>
      <c r="Z45" s="317" t="str">
        <f t="shared" si="18"/>
        <v>OFFEN</v>
      </c>
      <c r="AA45" s="252">
        <f t="shared" si="19"/>
        <v>0</v>
      </c>
      <c r="AB45" s="310" t="str">
        <f t="shared" si="20"/>
        <v>OFFEN</v>
      </c>
      <c r="AC45" s="253">
        <f t="shared" si="21"/>
        <v>0</v>
      </c>
      <c r="AD45" s="114">
        <f t="shared" si="22"/>
        <v>0</v>
      </c>
      <c r="AE45" s="114">
        <f t="shared" si="23"/>
        <v>0</v>
      </c>
      <c r="AG45" s="246">
        <f t="shared" si="24"/>
        <v>0</v>
      </c>
      <c r="AH45" s="246">
        <f t="shared" si="3"/>
        <v>0</v>
      </c>
      <c r="AJ45" s="114">
        <v>6</v>
      </c>
      <c r="AK45" s="114" t="str">
        <f t="shared" si="2"/>
        <v/>
      </c>
      <c r="AO45" s="150"/>
      <c r="AP45" s="150"/>
      <c r="AQ45" s="150"/>
      <c r="AR45" s="280"/>
      <c r="AS45" s="280"/>
      <c r="AT45" s="280"/>
      <c r="AU45" s="280"/>
      <c r="AV45" s="280"/>
      <c r="AW45" s="280"/>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row>
    <row r="46" spans="1:148" s="114" customFormat="1" ht="15" customHeight="1" thickBot="1">
      <c r="A46" s="242"/>
      <c r="B46" s="290" t="s">
        <v>193</v>
      </c>
      <c r="C46" s="291"/>
      <c r="D46" s="188">
        <v>1</v>
      </c>
      <c r="E46" s="188">
        <v>2</v>
      </c>
      <c r="F46" s="188"/>
      <c r="G46" s="188">
        <v>2</v>
      </c>
      <c r="H46" s="341">
        <v>5</v>
      </c>
      <c r="I46" s="293"/>
      <c r="J46" s="292"/>
      <c r="K46" s="295"/>
      <c r="L46" s="292"/>
      <c r="M46" s="295"/>
      <c r="N46" s="292"/>
      <c r="O46" s="295">
        <v>5</v>
      </c>
      <c r="P46" s="292"/>
      <c r="Q46" s="295"/>
      <c r="R46" s="298">
        <v>1</v>
      </c>
      <c r="S46" s="200">
        <v>1</v>
      </c>
      <c r="T46" s="342"/>
      <c r="U46" s="540"/>
      <c r="V46" s="541"/>
      <c r="W46" s="138"/>
      <c r="X46" s="97"/>
      <c r="Y46" s="300"/>
      <c r="Z46" s="303" t="str">
        <f t="shared" si="18"/>
        <v>OFFEN</v>
      </c>
      <c r="AA46" s="261">
        <f t="shared" si="19"/>
        <v>0</v>
      </c>
      <c r="AB46" s="304" t="str">
        <f t="shared" si="20"/>
        <v>OFFEN</v>
      </c>
      <c r="AC46" s="263">
        <f t="shared" si="21"/>
        <v>0</v>
      </c>
      <c r="AD46" s="114">
        <f t="shared" si="22"/>
        <v>0</v>
      </c>
      <c r="AE46" s="114">
        <f t="shared" si="23"/>
        <v>0</v>
      </c>
      <c r="AG46" s="246">
        <f t="shared" si="24"/>
        <v>0</v>
      </c>
      <c r="AH46" s="246">
        <f>IF(AE46=0,0,(AA46*100)*AG46)</f>
        <v>0</v>
      </c>
      <c r="AJ46" s="114">
        <v>7</v>
      </c>
      <c r="AK46" s="114" t="str">
        <f t="shared" si="2"/>
        <v/>
      </c>
      <c r="AO46" s="150"/>
      <c r="AP46" s="150"/>
      <c r="AQ46" s="150"/>
      <c r="AR46" s="280"/>
      <c r="AS46" s="280"/>
      <c r="AT46" s="280"/>
      <c r="AU46" s="280"/>
      <c r="AV46" s="280"/>
      <c r="AW46" s="280"/>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row>
    <row r="47" spans="1:148" ht="17.100000000000001" customHeight="1" thickBot="1">
      <c r="A47" s="100"/>
      <c r="B47" s="333" t="s">
        <v>43</v>
      </c>
      <c r="C47" s="240"/>
      <c r="D47" s="240"/>
      <c r="E47" s="240"/>
      <c r="F47" s="240"/>
      <c r="G47" s="240"/>
      <c r="H47" s="240"/>
      <c r="I47" s="240"/>
      <c r="J47" s="240"/>
      <c r="K47" s="240"/>
      <c r="L47" s="240"/>
      <c r="M47" s="240"/>
      <c r="N47" s="240"/>
      <c r="O47" s="240"/>
      <c r="P47" s="240"/>
      <c r="Q47" s="240"/>
      <c r="R47" s="240"/>
      <c r="S47" s="240"/>
      <c r="T47" s="240"/>
      <c r="U47" s="240"/>
      <c r="V47" s="240"/>
      <c r="W47" s="275"/>
      <c r="X47" s="275"/>
      <c r="Y47" s="275"/>
      <c r="Z47" s="277"/>
      <c r="AA47" s="268"/>
      <c r="AB47" s="277"/>
      <c r="AC47" s="278"/>
      <c r="AK47" s="114" t="str">
        <f t="shared" si="2"/>
        <v/>
      </c>
    </row>
    <row r="48" spans="1:148" ht="15" customHeight="1">
      <c r="A48" s="181"/>
      <c r="B48" s="209" t="s">
        <v>8</v>
      </c>
      <c r="C48" s="191"/>
      <c r="D48" s="182"/>
      <c r="E48" s="182"/>
      <c r="F48" s="182"/>
      <c r="G48" s="182"/>
      <c r="H48" s="321">
        <v>5</v>
      </c>
      <c r="I48" s="237"/>
      <c r="J48" s="225"/>
      <c r="K48" s="221"/>
      <c r="L48" s="225"/>
      <c r="M48" s="221"/>
      <c r="N48" s="225"/>
      <c r="O48" s="221">
        <v>5</v>
      </c>
      <c r="P48" s="225"/>
      <c r="Q48" s="221"/>
      <c r="R48" s="299"/>
      <c r="S48" s="168">
        <v>1</v>
      </c>
      <c r="T48" s="328"/>
      <c r="U48" s="455"/>
      <c r="V48" s="456"/>
      <c r="W48" s="135"/>
      <c r="X48" s="134"/>
      <c r="Y48" s="244"/>
      <c r="Z48" s="303" t="str">
        <f>IF(COUNTIF(W48:Y48,"&gt;=50")&gt;1,"FEHLER",IF(MAX(W48:Y48)&gt;100,"FEHLER",IF(W48="","OFFEN",IF(MAX(W48:Y48)&gt;=50,"BE",IF(MAX(W48:Y48)&lt;50,"NB","OFFEN")))))</f>
        <v>OFFEN</v>
      </c>
      <c r="AA48" s="261">
        <f>IF(W48="",0,(MAX(W48:Y48)*S48/100))</f>
        <v>0</v>
      </c>
      <c r="AB48" s="304" t="str">
        <f>IF(Z48="OFFEN","OFFEN",IF(Z48="FEHLER","FEHLER",IF(Z48="NB",5,ROUND(1+3/50*(100-(AA48*100)),1))))</f>
        <v>OFFEN</v>
      </c>
      <c r="AC48" s="263">
        <f>IF(Z48="BE",H48,0)</f>
        <v>0</v>
      </c>
      <c r="AD48" s="114">
        <f t="shared" ref="AD48:AD50" si="25">IF(Z48="BE",1,0)</f>
        <v>0</v>
      </c>
      <c r="AE48" s="114">
        <f t="shared" ref="AE48:AE50" si="26">AC48</f>
        <v>0</v>
      </c>
      <c r="AG48" s="246">
        <f>IF(AE48=0,0,AE48/$AE$58)</f>
        <v>0</v>
      </c>
      <c r="AH48" s="246">
        <f t="shared" si="3"/>
        <v>0</v>
      </c>
      <c r="AJ48" s="114">
        <v>7</v>
      </c>
      <c r="AK48" s="114" t="str">
        <f t="shared" si="2"/>
        <v/>
      </c>
    </row>
    <row r="49" spans="1:148" ht="15" customHeight="1">
      <c r="A49" s="205"/>
      <c r="B49" s="208" t="s">
        <v>9</v>
      </c>
      <c r="C49" s="192"/>
      <c r="D49" s="193"/>
      <c r="E49" s="193"/>
      <c r="F49" s="193"/>
      <c r="G49" s="193"/>
      <c r="H49" s="323">
        <v>5</v>
      </c>
      <c r="I49" s="232"/>
      <c r="J49" s="224"/>
      <c r="K49" s="229"/>
      <c r="L49" s="224"/>
      <c r="M49" s="229"/>
      <c r="N49" s="224"/>
      <c r="O49" s="229"/>
      <c r="P49" s="224">
        <v>5</v>
      </c>
      <c r="Q49" s="229"/>
      <c r="R49" s="326"/>
      <c r="S49" s="201">
        <v>1</v>
      </c>
      <c r="T49" s="327"/>
      <c r="U49" s="459"/>
      <c r="V49" s="460"/>
      <c r="W49" s="101"/>
      <c r="X49" s="98"/>
      <c r="Y49" s="102"/>
      <c r="Z49" s="317" t="str">
        <f>IF(COUNTIF(W49:Y49,"&gt;=50")&gt;1,"FEHLER",IF(MAX(W49:Y49)&gt;100,"FEHLER",IF(W49="","OFFEN",IF(MAX(W49:Y49)&gt;=50,"BE",IF(MAX(W49:Y49)&lt;50,"NB","OFFEN")))))</f>
        <v>OFFEN</v>
      </c>
      <c r="AA49" s="252">
        <f>IF(W49="",0,(MAX(W49:Y49)*S49/100))</f>
        <v>0</v>
      </c>
      <c r="AB49" s="310" t="str">
        <f>IF(Z49="OFFEN","OFFEN",IF(Z49="FEHLER","FEHLER",IF(Z49="NB",5,ROUND(1+3/50*(100-(AA49*100)),1))))</f>
        <v>OFFEN</v>
      </c>
      <c r="AC49" s="253">
        <f>IF(Z49="BE",H49,0)</f>
        <v>0</v>
      </c>
      <c r="AD49" s="114">
        <f t="shared" si="25"/>
        <v>0</v>
      </c>
      <c r="AE49" s="114">
        <f t="shared" si="26"/>
        <v>0</v>
      </c>
      <c r="AG49" s="246">
        <f>IF(AE49=0,0,AE49/$AE$58)</f>
        <v>0</v>
      </c>
      <c r="AH49" s="246">
        <f t="shared" si="3"/>
        <v>0</v>
      </c>
      <c r="AJ49" s="114">
        <v>8</v>
      </c>
      <c r="AK49" s="114" t="str">
        <f t="shared" si="2"/>
        <v/>
      </c>
    </row>
    <row r="50" spans="1:148" ht="15" customHeight="1" thickBot="1">
      <c r="A50" s="179"/>
      <c r="B50" s="287" t="s">
        <v>10</v>
      </c>
      <c r="C50" s="190"/>
      <c r="D50" s="180"/>
      <c r="E50" s="180"/>
      <c r="F50" s="180"/>
      <c r="G50" s="180"/>
      <c r="H50" s="320">
        <v>5</v>
      </c>
      <c r="I50" s="236"/>
      <c r="J50" s="228"/>
      <c r="K50" s="220"/>
      <c r="L50" s="228"/>
      <c r="M50" s="220"/>
      <c r="N50" s="228"/>
      <c r="O50" s="220"/>
      <c r="P50" s="228"/>
      <c r="Q50" s="220">
        <v>5</v>
      </c>
      <c r="R50" s="297"/>
      <c r="S50" s="169">
        <v>1</v>
      </c>
      <c r="T50" s="343"/>
      <c r="U50" s="499"/>
      <c r="V50" s="500"/>
      <c r="W50" s="137"/>
      <c r="X50" s="133"/>
      <c r="Y50" s="243"/>
      <c r="Z50" s="301" t="str">
        <f>IF(COUNTIF(W50:Y50,"&gt;=50")&gt;1,"FEHLER",IF(MAX(W50:Y50)&gt;100,"FEHLER",IF(W50="","OFFEN",IF(MAX(W50:Y50)&gt;=50,"BE",IF(MAX(W50:Y50)&lt;50,"NB","OFFEN")))))</f>
        <v>OFFEN</v>
      </c>
      <c r="AA50" s="266">
        <f>IF(W50="",0,(MAX(W50:Y50)*S50/100))</f>
        <v>0</v>
      </c>
      <c r="AB50" s="302" t="str">
        <f>IF(Z50="OFFEN","OFFEN",IF(Z50="FEHLER","FEHLER",IF(Z50="NB",5,ROUND(1+3/50*(100-(AA50*100)),1))))</f>
        <v>OFFEN</v>
      </c>
      <c r="AC50" s="267">
        <f>IF(Z50="BE",H50,0)</f>
        <v>0</v>
      </c>
      <c r="AD50" s="114">
        <f t="shared" si="25"/>
        <v>0</v>
      </c>
      <c r="AE50" s="114">
        <f t="shared" si="26"/>
        <v>0</v>
      </c>
      <c r="AG50" s="246">
        <f>IF(AE50=0,0,AE50/$AE$58)</f>
        <v>0</v>
      </c>
      <c r="AH50" s="246">
        <f t="shared" si="3"/>
        <v>0</v>
      </c>
      <c r="AJ50" s="114">
        <v>9</v>
      </c>
      <c r="AK50" s="114" t="str">
        <f t="shared" si="2"/>
        <v/>
      </c>
    </row>
    <row r="51" spans="1:148" ht="15" customHeight="1" thickBot="1">
      <c r="A51" s="100"/>
      <c r="B51" s="333" t="s">
        <v>175</v>
      </c>
      <c r="C51" s="240"/>
      <c r="D51" s="240"/>
      <c r="E51" s="240"/>
      <c r="F51" s="240"/>
      <c r="G51" s="240"/>
      <c r="H51" s="240"/>
      <c r="I51" s="240"/>
      <c r="J51" s="240"/>
      <c r="K51" s="240"/>
      <c r="L51" s="240"/>
      <c r="M51" s="240"/>
      <c r="N51" s="240"/>
      <c r="O51" s="240"/>
      <c r="P51" s="240"/>
      <c r="Q51" s="240"/>
      <c r="R51" s="240"/>
      <c r="S51" s="240"/>
      <c r="T51" s="240"/>
      <c r="U51" s="240"/>
      <c r="V51" s="240"/>
      <c r="W51" s="275"/>
      <c r="X51" s="275"/>
      <c r="Y51" s="275"/>
      <c r="Z51" s="277"/>
      <c r="AA51" s="268"/>
      <c r="AB51" s="277"/>
      <c r="AC51" s="278"/>
      <c r="AK51" s="114" t="str">
        <f t="shared" si="2"/>
        <v/>
      </c>
    </row>
    <row r="52" spans="1:148" ht="15" customHeight="1">
      <c r="A52" s="181"/>
      <c r="B52" s="209" t="s">
        <v>194</v>
      </c>
      <c r="C52" s="191"/>
      <c r="D52" s="182"/>
      <c r="E52" s="182">
        <v>3</v>
      </c>
      <c r="F52" s="182"/>
      <c r="G52" s="182">
        <v>3</v>
      </c>
      <c r="H52" s="321">
        <v>5</v>
      </c>
      <c r="I52" s="237">
        <v>5</v>
      </c>
      <c r="J52" s="225"/>
      <c r="K52" s="221"/>
      <c r="L52" s="225"/>
      <c r="M52" s="221"/>
      <c r="N52" s="225"/>
      <c r="O52" s="221"/>
      <c r="P52" s="225"/>
      <c r="Q52" s="221"/>
      <c r="R52" s="299">
        <v>1</v>
      </c>
      <c r="S52" s="168">
        <v>1</v>
      </c>
      <c r="T52" s="328"/>
      <c r="U52" s="455"/>
      <c r="V52" s="456"/>
      <c r="W52" s="135"/>
      <c r="X52" s="134"/>
      <c r="Y52" s="244"/>
      <c r="Z52" s="303" t="str">
        <f>IF(COUNTIF(W52:Y52,"&gt;=50")&gt;1,"FEHLER",IF(MAX(W52:Y52)&gt;100,"FEHLER",IF(W52="","OFFEN",IF(MAX(W52:Y52)&gt;=50,"BE",IF(MAX(W52:Y52)&lt;50,"NB","OFFEN")))))</f>
        <v>OFFEN</v>
      </c>
      <c r="AA52" s="261">
        <f>IF(W52="",0,(MAX(W52:Y52)*S52/100))</f>
        <v>0</v>
      </c>
      <c r="AB52" s="304" t="str">
        <f>IF(Z52="OFFEN","OFFEN",IF(Z52="FEHLER","FEHLER",IF(Z52="NB",5,ROUND(1+3/50*(100-(AA52*100)),1))))</f>
        <v>OFFEN</v>
      </c>
      <c r="AC52" s="263">
        <f>IF(Z52="BE",H52,0)</f>
        <v>0</v>
      </c>
      <c r="AD52" s="114">
        <f t="shared" ref="AD52:AD53" si="27">IF(Z52="BE",1,0)</f>
        <v>0</v>
      </c>
      <c r="AE52" s="114">
        <f t="shared" ref="AE52:AE53" si="28">AC52</f>
        <v>0</v>
      </c>
      <c r="AG52" s="246">
        <f>IF(AE52=0,0,AE52/$AE$58)</f>
        <v>0</v>
      </c>
      <c r="AH52" s="246">
        <f t="shared" ref="AH52:AH53" si="29">IF(AE52=0,0,AG52*MAX(W52:Y52))</f>
        <v>0</v>
      </c>
      <c r="AJ52" s="114">
        <v>1</v>
      </c>
      <c r="AK52" s="114" t="str">
        <f t="shared" si="2"/>
        <v/>
      </c>
    </row>
    <row r="53" spans="1:148" ht="15" customHeight="1" thickBot="1">
      <c r="A53" s="183"/>
      <c r="B53" s="238" t="s">
        <v>195</v>
      </c>
      <c r="C53" s="197"/>
      <c r="D53" s="184"/>
      <c r="E53" s="184">
        <v>2</v>
      </c>
      <c r="F53" s="184"/>
      <c r="G53" s="184">
        <v>2</v>
      </c>
      <c r="H53" s="335">
        <v>5</v>
      </c>
      <c r="I53" s="234"/>
      <c r="J53" s="305"/>
      <c r="K53" s="306"/>
      <c r="L53" s="305"/>
      <c r="M53" s="306"/>
      <c r="N53" s="305"/>
      <c r="O53" s="306"/>
      <c r="P53" s="305">
        <v>5</v>
      </c>
      <c r="Q53" s="306"/>
      <c r="R53" s="329">
        <v>1</v>
      </c>
      <c r="S53" s="173">
        <v>1</v>
      </c>
      <c r="T53" s="336"/>
      <c r="U53" s="467"/>
      <c r="V53" s="468"/>
      <c r="W53" s="137"/>
      <c r="X53" s="133"/>
      <c r="Y53" s="243"/>
      <c r="Z53" s="317" t="str">
        <f>IF(COUNTIF(W53:Y53,"&gt;=50")&gt;1,"FEHLER",IF(MAX(W53:Y53)&gt;100,"FEHLER",IF(W53="","OFFEN",IF(MAX(W53:Y53)&gt;=50,"BE",IF(MAX(W53:Y53)&lt;50,"NB","OFFEN")))))</f>
        <v>OFFEN</v>
      </c>
      <c r="AA53" s="252">
        <f>IF(W53="",0,(MAX(W53:Y53)*S53/100))</f>
        <v>0</v>
      </c>
      <c r="AB53" s="310" t="str">
        <f>IF(Z53="OFFEN","OFFEN",IF(Z53="FEHLER","FEHLER",IF(Z53="NB",5,ROUND(1+3/50*(100-(AA53*100)),1))))</f>
        <v>OFFEN</v>
      </c>
      <c r="AC53" s="253">
        <f>IF(Z53="BE",H53,0)</f>
        <v>0</v>
      </c>
      <c r="AD53" s="114">
        <f t="shared" si="27"/>
        <v>0</v>
      </c>
      <c r="AE53" s="114">
        <f t="shared" si="28"/>
        <v>0</v>
      </c>
      <c r="AG53" s="246">
        <f>IF(AE53=0,0,AE53/$AE$58)</f>
        <v>0</v>
      </c>
      <c r="AH53" s="246">
        <f t="shared" si="29"/>
        <v>0</v>
      </c>
      <c r="AJ53" s="114">
        <v>8</v>
      </c>
      <c r="AK53" s="114" t="str">
        <f t="shared" si="2"/>
        <v/>
      </c>
    </row>
    <row r="54" spans="1:148" ht="17.100000000000001" customHeight="1" thickBot="1">
      <c r="A54" s="100"/>
      <c r="B54" s="334" t="s">
        <v>176</v>
      </c>
      <c r="C54" s="241"/>
      <c r="D54" s="241"/>
      <c r="E54" s="241"/>
      <c r="F54" s="241"/>
      <c r="G54" s="241"/>
      <c r="H54" s="241"/>
      <c r="I54" s="241"/>
      <c r="J54" s="241"/>
      <c r="K54" s="241"/>
      <c r="L54" s="241"/>
      <c r="M54" s="241"/>
      <c r="N54" s="241"/>
      <c r="O54" s="241"/>
      <c r="P54" s="241"/>
      <c r="Q54" s="241"/>
      <c r="R54" s="241"/>
      <c r="S54" s="241"/>
      <c r="T54" s="241"/>
      <c r="U54" s="241"/>
      <c r="V54" s="241"/>
      <c r="W54" s="276"/>
      <c r="X54" s="276"/>
      <c r="Y54" s="276"/>
      <c r="Z54" s="345"/>
      <c r="AA54" s="346"/>
      <c r="AB54" s="345"/>
      <c r="AC54" s="347"/>
      <c r="AK54" s="114" t="str">
        <f t="shared" si="2"/>
        <v/>
      </c>
    </row>
    <row r="55" spans="1:148" ht="15" customHeight="1">
      <c r="A55" s="181"/>
      <c r="B55" s="209" t="s">
        <v>86</v>
      </c>
      <c r="C55" s="189"/>
      <c r="D55" s="182"/>
      <c r="E55" s="182"/>
      <c r="F55" s="182"/>
      <c r="G55" s="344"/>
      <c r="H55" s="215">
        <v>12</v>
      </c>
      <c r="I55" s="237"/>
      <c r="J55" s="225"/>
      <c r="K55" s="221"/>
      <c r="L55" s="225"/>
      <c r="M55" s="221"/>
      <c r="N55" s="225"/>
      <c r="O55" s="225"/>
      <c r="P55" s="225"/>
      <c r="Q55" s="308">
        <v>12</v>
      </c>
      <c r="R55" s="307" t="s">
        <v>15</v>
      </c>
      <c r="S55" s="168">
        <v>1</v>
      </c>
      <c r="T55" s="198" t="s">
        <v>41</v>
      </c>
      <c r="U55" s="455"/>
      <c r="V55" s="501"/>
      <c r="W55" s="135"/>
      <c r="X55" s="134"/>
      <c r="Y55" s="140"/>
      <c r="Z55" s="260" t="str">
        <f>IF(COUNTIF(W55:Y55,"&gt;=50")&gt;1,"FEHLER",IF(MAX(W55:Y55)&gt;100,"FEHLER",IF(W55="","OFFEN",IF(MAX(W55:Y55)&gt;=50,"BE",IF(MAX(W55:Y55)&lt;50,"NB","OFFEN")))))</f>
        <v>OFFEN</v>
      </c>
      <c r="AA55" s="289">
        <f>IF(W55="",0,(MAX(W55:Y55)*S55/100))</f>
        <v>0</v>
      </c>
      <c r="AB55" s="262" t="str">
        <f>IF(Z55="OFFEN","OFFEN",IF(Z55="FEHLER","FEHLER",IF(Z55="NB",5,ROUND(1+3/50*(100-(AA55*100)),1))))</f>
        <v>OFFEN</v>
      </c>
      <c r="AC55" s="263">
        <f>IF(Z55="BE",H55,0)</f>
        <v>0</v>
      </c>
      <c r="AD55" s="114">
        <f t="shared" si="0"/>
        <v>0</v>
      </c>
      <c r="AE55" s="114">
        <f t="shared" si="1"/>
        <v>0</v>
      </c>
      <c r="AG55" s="246">
        <f>IF(AE55=0,0,AE55/$AE$58)</f>
        <v>0</v>
      </c>
      <c r="AH55" s="246">
        <f t="shared" si="3"/>
        <v>0</v>
      </c>
      <c r="AJ55" s="114">
        <v>9</v>
      </c>
      <c r="AK55" s="114" t="str">
        <f t="shared" si="2"/>
        <v/>
      </c>
    </row>
    <row r="56" spans="1:148" ht="15" customHeight="1" thickBot="1">
      <c r="A56" s="206"/>
      <c r="B56" s="204" t="s">
        <v>87</v>
      </c>
      <c r="C56" s="195"/>
      <c r="D56" s="194"/>
      <c r="E56" s="194"/>
      <c r="F56" s="194"/>
      <c r="G56" s="196"/>
      <c r="H56" s="213">
        <v>3</v>
      </c>
      <c r="I56" s="233"/>
      <c r="J56" s="226"/>
      <c r="K56" s="219"/>
      <c r="L56" s="226"/>
      <c r="M56" s="219"/>
      <c r="N56" s="226"/>
      <c r="O56" s="226"/>
      <c r="P56" s="226"/>
      <c r="Q56" s="222">
        <v>3</v>
      </c>
      <c r="R56" s="340" t="s">
        <v>15</v>
      </c>
      <c r="S56" s="202">
        <v>1</v>
      </c>
      <c r="T56" s="203" t="s">
        <v>41</v>
      </c>
      <c r="U56" s="502"/>
      <c r="V56" s="503"/>
      <c r="W56" s="153"/>
      <c r="X56" s="145"/>
      <c r="Y56" s="170"/>
      <c r="Z56" s="256" t="str">
        <f>IF(COUNTIF(W56:Y56,"&gt;=50")&gt;1,"FEHLER",IF(MAX(W56:Y56)&gt;100,"FEHLER",IF(W56="","OFFEN",IF(MAX(W56:Y56)&gt;=50,"BE",IF(MAX(W56:Y56)&lt;50,"NB","OFFEN")))))</f>
        <v>OFFEN</v>
      </c>
      <c r="AA56" s="259">
        <f>IF(W56="",0,(MAX(W56:Y56)*S56/100))</f>
        <v>0</v>
      </c>
      <c r="AB56" s="257" t="str">
        <f>IF(Z56="OFFEN","OFFEN",IF(Z56="FEHLER","FEHLER",IF(Z56="NB",5,ROUND(1+3/50*(100-(AA56*100)),1))))</f>
        <v>OFFEN</v>
      </c>
      <c r="AC56" s="258">
        <f>IF(Z56="BE",H56,0)</f>
        <v>0</v>
      </c>
      <c r="AD56" s="114">
        <f t="shared" si="0"/>
        <v>0</v>
      </c>
      <c r="AE56" s="114">
        <f t="shared" si="1"/>
        <v>0</v>
      </c>
      <c r="AG56" s="246">
        <f>IF(AE56=0,0,AE56/$AE$58)</f>
        <v>0</v>
      </c>
      <c r="AH56" s="246">
        <f t="shared" si="3"/>
        <v>0</v>
      </c>
      <c r="AJ56" s="114">
        <v>9</v>
      </c>
      <c r="AK56" s="114" t="str">
        <f t="shared" si="2"/>
        <v/>
      </c>
    </row>
    <row r="57" spans="1:148" s="56" customFormat="1" ht="15" customHeight="1" thickBot="1">
      <c r="A57" s="504" t="s">
        <v>11</v>
      </c>
      <c r="B57" s="505"/>
      <c r="C57" s="505"/>
      <c r="D57" s="505"/>
      <c r="E57" s="505"/>
      <c r="F57" s="505"/>
      <c r="G57" s="505"/>
      <c r="H57" s="506"/>
      <c r="I57" s="109">
        <f>SUM(I13:I56)</f>
        <v>20</v>
      </c>
      <c r="J57" s="109">
        <f t="shared" ref="J57:O57" si="30">SUM(J13:J56)</f>
        <v>15</v>
      </c>
      <c r="K57" s="109">
        <f t="shared" si="30"/>
        <v>21</v>
      </c>
      <c r="L57" s="109">
        <f t="shared" si="30"/>
        <v>21</v>
      </c>
      <c r="M57" s="109">
        <f t="shared" si="30"/>
        <v>21</v>
      </c>
      <c r="N57" s="109">
        <f t="shared" si="30"/>
        <v>21</v>
      </c>
      <c r="O57" s="109">
        <f t="shared" si="30"/>
        <v>21</v>
      </c>
      <c r="P57" s="109">
        <f>SUM(P13:P56)</f>
        <v>20</v>
      </c>
      <c r="Q57" s="109">
        <f t="shared" ref="Q57" si="31">SUM(Q13:Q56)</f>
        <v>20</v>
      </c>
      <c r="R57" s="64"/>
      <c r="S57" s="57"/>
      <c r="T57" s="57"/>
      <c r="U57" s="64"/>
      <c r="V57" s="64"/>
      <c r="W57" s="582" t="s">
        <v>44</v>
      </c>
      <c r="X57" s="583"/>
      <c r="Y57" s="583"/>
      <c r="Z57" s="583"/>
      <c r="AA57" s="507" t="str">
        <f>IF(AC61&gt;210,"FEHLER",IF(AC61=210,"BE","OFFEN"))</f>
        <v>OFFEN</v>
      </c>
      <c r="AB57" s="490" t="str">
        <f>IF(AA57="FEHLER","FEHLER",IF(AA57="OFFEN","OFFEN",AB59))</f>
        <v>OFFEN</v>
      </c>
      <c r="AC57" s="64"/>
      <c r="AD57" s="114"/>
      <c r="AE57" s="114"/>
      <c r="AF57" s="114"/>
      <c r="AG57" s="246"/>
      <c r="AH57" s="246"/>
      <c r="AI57" s="114"/>
      <c r="AJ57" s="114"/>
      <c r="AK57" s="114"/>
      <c r="AL57" s="114"/>
      <c r="AM57" s="114"/>
      <c r="AN57" s="114"/>
      <c r="AO57" s="149"/>
      <c r="AP57" s="149"/>
      <c r="AQ57" s="149"/>
      <c r="AR57" s="132"/>
      <c r="AS57" s="132"/>
      <c r="AT57" s="132"/>
      <c r="AU57" s="132"/>
      <c r="AV57" s="132"/>
      <c r="AW57" s="132"/>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row>
    <row r="58" spans="1:148" s="56" customFormat="1" ht="15" customHeight="1" thickBot="1">
      <c r="A58" s="492" t="s">
        <v>12</v>
      </c>
      <c r="B58" s="492"/>
      <c r="C58" s="492"/>
      <c r="D58" s="492"/>
      <c r="E58" s="492"/>
      <c r="F58" s="492"/>
      <c r="G58" s="492"/>
      <c r="H58" s="492"/>
      <c r="I58" s="534">
        <f>SUM(I57:Q57)</f>
        <v>180</v>
      </c>
      <c r="J58" s="535"/>
      <c r="K58" s="535"/>
      <c r="L58" s="535"/>
      <c r="M58" s="535"/>
      <c r="N58" s="535"/>
      <c r="O58" s="535"/>
      <c r="P58" s="535"/>
      <c r="Q58" s="536"/>
      <c r="R58" s="64"/>
      <c r="S58" s="57"/>
      <c r="T58" s="57"/>
      <c r="U58" s="64"/>
      <c r="V58" s="64"/>
      <c r="W58" s="512"/>
      <c r="X58" s="513"/>
      <c r="Y58" s="513"/>
      <c r="Z58" s="513"/>
      <c r="AA58" s="508"/>
      <c r="AB58" s="491"/>
      <c r="AC58" s="96"/>
      <c r="AD58" s="114"/>
      <c r="AE58" s="114">
        <f>SUM(AE13:AE56)</f>
        <v>0</v>
      </c>
      <c r="AF58" s="114"/>
      <c r="AG58" s="246"/>
      <c r="AH58" s="246">
        <f>ROUNDUP(SUM(AH13:AH56),0)</f>
        <v>0</v>
      </c>
      <c r="AI58" s="114"/>
      <c r="AJ58" s="114"/>
      <c r="AK58" s="114"/>
      <c r="AL58" s="114"/>
      <c r="AM58" s="114"/>
      <c r="AN58" s="114"/>
      <c r="AO58" s="149"/>
      <c r="AP58" s="149"/>
      <c r="AQ58" s="149"/>
      <c r="AR58" s="132"/>
      <c r="AS58" s="132"/>
      <c r="AT58" s="132"/>
      <c r="AU58" s="132"/>
      <c r="AV58" s="132"/>
      <c r="AW58" s="132"/>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row>
    <row r="59" spans="1:148" s="56" customFormat="1" ht="15" customHeight="1">
      <c r="A59" s="58"/>
      <c r="B59" s="59"/>
      <c r="C59" s="60"/>
      <c r="D59" s="60"/>
      <c r="E59" s="60"/>
      <c r="F59" s="60"/>
      <c r="G59" s="60"/>
      <c r="H59" s="60"/>
      <c r="I59" s="60"/>
      <c r="J59" s="60"/>
      <c r="K59" s="60"/>
      <c r="L59" s="60"/>
      <c r="M59" s="60"/>
      <c r="N59" s="60"/>
      <c r="O59" s="61"/>
      <c r="P59" s="61"/>
      <c r="Q59" s="61"/>
      <c r="R59" s="64"/>
      <c r="S59" s="57"/>
      <c r="T59" s="57"/>
      <c r="U59" s="64"/>
      <c r="V59" s="64"/>
      <c r="W59" s="493" t="s">
        <v>45</v>
      </c>
      <c r="X59" s="494"/>
      <c r="Y59" s="494"/>
      <c r="Z59" s="494"/>
      <c r="AA59" s="66"/>
      <c r="AB59" s="497" t="str">
        <f>IF(AH58=0,"OFFEN",IF(AC61&gt;210,"FEHLER",IF(AC61&lt;&gt;0,ROUND(1+3/50*(100-AH58),1),"OFFEN")))</f>
        <v>OFFEN</v>
      </c>
      <c r="AC59" s="96"/>
      <c r="AD59" s="114"/>
      <c r="AE59" s="114"/>
      <c r="AF59" s="114"/>
      <c r="AG59" s="246"/>
      <c r="AH59" s="246"/>
      <c r="AI59" s="114"/>
      <c r="AJ59" s="114"/>
      <c r="AK59" s="114"/>
      <c r="AL59" s="114"/>
      <c r="AM59" s="114"/>
      <c r="AN59" s="114"/>
      <c r="AO59" s="149"/>
      <c r="AP59" s="149"/>
      <c r="AQ59" s="149"/>
      <c r="AR59" s="132"/>
      <c r="AS59" s="132"/>
      <c r="AT59" s="132"/>
      <c r="AU59" s="132"/>
      <c r="AV59" s="132"/>
      <c r="AW59" s="132"/>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row>
    <row r="60" spans="1:148" ht="15" customHeight="1" thickBot="1">
      <c r="A60" s="112"/>
      <c r="B60" s="112"/>
      <c r="C60" s="112"/>
      <c r="D60" s="112"/>
      <c r="E60" s="112"/>
      <c r="F60" s="112"/>
      <c r="G60" s="112"/>
      <c r="H60" s="112"/>
      <c r="I60" s="112"/>
      <c r="J60" s="112"/>
      <c r="K60" s="112"/>
      <c r="L60" s="112"/>
      <c r="M60" s="112"/>
      <c r="N60" s="112"/>
      <c r="O60" s="112"/>
      <c r="P60" s="112"/>
      <c r="Q60" s="112"/>
      <c r="R60" s="112"/>
      <c r="S60" s="112"/>
      <c r="T60" s="57"/>
      <c r="U60" s="64"/>
      <c r="V60" s="64"/>
      <c r="W60" s="495"/>
      <c r="X60" s="496"/>
      <c r="Y60" s="496"/>
      <c r="Z60" s="496"/>
      <c r="AA60" s="67"/>
      <c r="AB60" s="498"/>
      <c r="AC60" s="96"/>
    </row>
    <row r="61" spans="1:148" ht="15" customHeight="1">
      <c r="A61" s="112"/>
      <c r="B61" s="112"/>
      <c r="C61" s="112"/>
      <c r="D61" s="112"/>
      <c r="E61" s="112"/>
      <c r="F61" s="112"/>
      <c r="G61" s="112"/>
      <c r="H61" s="112"/>
      <c r="I61" s="112"/>
      <c r="J61" s="112"/>
      <c r="K61" s="112"/>
      <c r="L61" s="112"/>
      <c r="M61" s="112"/>
      <c r="N61" s="112"/>
      <c r="O61" s="112"/>
      <c r="P61" s="365"/>
      <c r="Q61" s="112"/>
      <c r="R61" s="112"/>
      <c r="S61" s="112"/>
      <c r="T61" s="62"/>
      <c r="U61" s="64"/>
      <c r="V61" s="64"/>
      <c r="W61" s="509" t="s">
        <v>46</v>
      </c>
      <c r="X61" s="510"/>
      <c r="Y61" s="510"/>
      <c r="Z61" s="510"/>
      <c r="AA61" s="510"/>
      <c r="AB61" s="511"/>
      <c r="AC61" s="515">
        <f>SUM(AC13:AC56)</f>
        <v>0</v>
      </c>
      <c r="AE61" s="517"/>
    </row>
    <row r="62" spans="1:148" ht="15" customHeight="1" thickBot="1">
      <c r="A62" s="58"/>
      <c r="B62" s="59"/>
      <c r="C62" s="60"/>
      <c r="D62" s="60"/>
      <c r="E62" s="60"/>
      <c r="F62" s="60"/>
      <c r="G62" s="60"/>
      <c r="H62" s="60"/>
      <c r="I62" s="60"/>
      <c r="J62" s="60"/>
      <c r="K62" s="60"/>
      <c r="L62" s="60"/>
      <c r="M62" s="60"/>
      <c r="N62" s="60"/>
      <c r="O62" s="61"/>
      <c r="P62" s="61"/>
      <c r="Q62" s="61"/>
      <c r="R62" s="364"/>
      <c r="S62" s="57"/>
      <c r="T62" s="57"/>
      <c r="U62" s="64"/>
      <c r="V62" s="64"/>
      <c r="W62" s="512"/>
      <c r="X62" s="513"/>
      <c r="Y62" s="513"/>
      <c r="Z62" s="513"/>
      <c r="AA62" s="513"/>
      <c r="AB62" s="514"/>
      <c r="AC62" s="516"/>
      <c r="AE62" s="517"/>
    </row>
    <row r="63" spans="1:148" ht="13.95" customHeight="1">
      <c r="A63" s="58"/>
      <c r="B63" s="59"/>
      <c r="C63" s="60"/>
      <c r="D63" s="60"/>
      <c r="E63" s="60"/>
      <c r="F63" s="60"/>
      <c r="G63" s="60"/>
      <c r="H63" s="60"/>
      <c r="I63" s="60"/>
      <c r="J63" s="60"/>
      <c r="K63" s="60"/>
      <c r="L63" s="60"/>
      <c r="M63" s="60"/>
      <c r="N63" s="60"/>
      <c r="O63" s="61"/>
      <c r="P63" s="61"/>
      <c r="Q63" s="61"/>
      <c r="R63" s="64"/>
      <c r="S63" s="57"/>
      <c r="T63" s="57"/>
      <c r="U63" s="64"/>
      <c r="V63" s="64"/>
      <c r="W63" s="141"/>
      <c r="X63" s="141"/>
      <c r="Y63" s="141"/>
      <c r="Z63" s="115"/>
      <c r="AA63" s="115"/>
      <c r="AB63" s="115"/>
      <c r="AC63" s="118"/>
    </row>
    <row r="64" spans="1:148" s="49" customFormat="1" ht="12" customHeight="1">
      <c r="A64" s="91" t="s">
        <v>79</v>
      </c>
      <c r="B64" s="91"/>
      <c r="C64" s="518" t="s">
        <v>80</v>
      </c>
      <c r="D64" s="518"/>
      <c r="E64" s="518"/>
      <c r="F64" s="518"/>
      <c r="G64" s="518"/>
      <c r="H64" s="518"/>
      <c r="I64" s="518"/>
      <c r="J64" s="518"/>
      <c r="K64" s="518"/>
      <c r="L64" s="518"/>
      <c r="M64" s="518"/>
      <c r="N64" s="518"/>
      <c r="O64" s="518"/>
      <c r="P64" s="91"/>
      <c r="Q64" s="91"/>
      <c r="R64" s="518"/>
      <c r="S64" s="518"/>
      <c r="T64" s="518"/>
      <c r="U64" s="47"/>
      <c r="V64" s="47"/>
      <c r="W64" s="7"/>
      <c r="X64" s="7"/>
      <c r="Y64" s="7"/>
      <c r="Z64" s="47"/>
      <c r="AA64" s="47"/>
      <c r="AB64" s="47"/>
      <c r="AC64" s="47"/>
      <c r="AD64" s="114"/>
      <c r="AE64" s="114"/>
      <c r="AF64" s="114"/>
      <c r="AG64" s="246"/>
      <c r="AH64" s="246"/>
      <c r="AI64" s="114"/>
      <c r="AJ64" s="114"/>
      <c r="AK64" s="114"/>
      <c r="AL64" s="114"/>
      <c r="AM64" s="114"/>
      <c r="AN64" s="114"/>
      <c r="AO64" s="152"/>
      <c r="AP64" s="152"/>
      <c r="AQ64" s="152"/>
      <c r="AR64" s="296"/>
      <c r="AS64" s="296"/>
      <c r="AT64" s="296"/>
      <c r="AU64" s="296"/>
      <c r="AV64" s="296"/>
      <c r="AW64" s="296"/>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row>
    <row r="65" spans="1:148" s="49" customFormat="1">
      <c r="A65" s="58" t="s">
        <v>81</v>
      </c>
      <c r="B65" s="58"/>
      <c r="C65" s="519" t="s">
        <v>83</v>
      </c>
      <c r="D65" s="519"/>
      <c r="E65" s="519"/>
      <c r="F65" s="519"/>
      <c r="G65" s="519"/>
      <c r="H65" s="519"/>
      <c r="I65" s="519"/>
      <c r="J65" s="519"/>
      <c r="K65" s="519"/>
      <c r="L65" s="519"/>
      <c r="M65" s="519"/>
      <c r="N65" s="519"/>
      <c r="O65" s="519"/>
      <c r="P65" s="58"/>
      <c r="Q65" s="58"/>
      <c r="R65" s="519"/>
      <c r="S65" s="519"/>
      <c r="T65" s="519"/>
      <c r="U65" s="47"/>
      <c r="V65" s="47"/>
      <c r="W65" s="7"/>
      <c r="X65" s="7"/>
      <c r="Y65" s="7"/>
      <c r="Z65" s="47"/>
      <c r="AA65" s="47"/>
      <c r="AB65" s="47"/>
      <c r="AC65" s="47"/>
      <c r="AD65" s="114"/>
      <c r="AE65" s="517"/>
      <c r="AF65" s="114"/>
      <c r="AG65" s="246"/>
      <c r="AH65" s="246"/>
      <c r="AI65" s="114"/>
      <c r="AJ65" s="114"/>
      <c r="AK65" s="114"/>
      <c r="AL65" s="114"/>
      <c r="AM65" s="114"/>
      <c r="AN65" s="114"/>
      <c r="AO65" s="152"/>
      <c r="AP65" s="152"/>
      <c r="AQ65" s="152"/>
      <c r="AR65" s="296"/>
      <c r="AS65" s="296"/>
      <c r="AT65" s="296"/>
      <c r="AU65" s="296"/>
      <c r="AV65" s="296"/>
      <c r="AW65" s="296"/>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row>
    <row r="66" spans="1:148" s="49" customFormat="1" ht="12.75" customHeight="1">
      <c r="A66" s="58" t="s">
        <v>82</v>
      </c>
      <c r="B66" s="58"/>
      <c r="C66" s="519" t="s">
        <v>84</v>
      </c>
      <c r="D66" s="519"/>
      <c r="E66" s="519"/>
      <c r="F66" s="519"/>
      <c r="G66" s="519"/>
      <c r="H66" s="519"/>
      <c r="I66" s="519"/>
      <c r="J66" s="519"/>
      <c r="K66" s="519"/>
      <c r="L66" s="519"/>
      <c r="M66" s="519"/>
      <c r="N66" s="519"/>
      <c r="O66" s="519"/>
      <c r="P66" s="58"/>
      <c r="Q66" s="58"/>
      <c r="R66" s="519"/>
      <c r="S66" s="519"/>
      <c r="T66" s="519"/>
      <c r="U66" s="47"/>
      <c r="V66" s="47"/>
      <c r="W66" s="136"/>
      <c r="X66" s="7"/>
      <c r="Y66" s="7"/>
      <c r="Z66" s="47"/>
      <c r="AA66" s="47"/>
      <c r="AB66" s="47"/>
      <c r="AC66" s="47"/>
      <c r="AD66" s="114"/>
      <c r="AE66" s="517"/>
      <c r="AF66" s="114"/>
      <c r="AG66" s="246"/>
      <c r="AH66" s="246"/>
      <c r="AI66" s="114"/>
      <c r="AJ66" s="114"/>
      <c r="AK66" s="114"/>
      <c r="AL66" s="114"/>
      <c r="AM66" s="114"/>
      <c r="AN66" s="114"/>
      <c r="AO66" s="152"/>
      <c r="AP66" s="152"/>
      <c r="AQ66" s="152"/>
      <c r="AR66" s="296"/>
      <c r="AS66" s="296"/>
      <c r="AT66" s="296"/>
      <c r="AU66" s="296"/>
      <c r="AV66" s="296"/>
      <c r="AW66" s="296"/>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row>
    <row r="67" spans="1:148" s="49" customFormat="1" ht="12.75" customHeight="1">
      <c r="A67" s="58" t="s">
        <v>97</v>
      </c>
      <c r="B67" s="58"/>
      <c r="C67" s="519" t="s">
        <v>85</v>
      </c>
      <c r="D67" s="519"/>
      <c r="E67" s="519"/>
      <c r="F67" s="519"/>
      <c r="G67" s="519"/>
      <c r="H67" s="519"/>
      <c r="I67" s="519"/>
      <c r="J67" s="519"/>
      <c r="K67" s="519"/>
      <c r="L67" s="519"/>
      <c r="M67" s="519"/>
      <c r="N67" s="519"/>
      <c r="O67" s="519"/>
      <c r="P67" s="58"/>
      <c r="Q67" s="58"/>
      <c r="R67" s="519"/>
      <c r="S67" s="519"/>
      <c r="T67" s="519"/>
      <c r="U67" s="47"/>
      <c r="V67" s="47"/>
      <c r="W67" s="7"/>
      <c r="X67" s="7"/>
      <c r="Y67" s="7"/>
      <c r="Z67" s="47"/>
      <c r="AA67" s="47"/>
      <c r="AB67" s="47"/>
      <c r="AC67" s="47"/>
      <c r="AD67" s="114"/>
      <c r="AE67" s="114"/>
      <c r="AF67" s="114"/>
      <c r="AG67" s="246"/>
      <c r="AH67" s="246"/>
      <c r="AI67" s="114"/>
      <c r="AJ67" s="114"/>
      <c r="AK67" s="114"/>
      <c r="AL67" s="114"/>
      <c r="AM67" s="114"/>
      <c r="AN67" s="114"/>
      <c r="AO67" s="152"/>
      <c r="AP67" s="152"/>
      <c r="AQ67" s="152"/>
      <c r="AR67" s="296"/>
      <c r="AS67" s="296"/>
      <c r="AT67" s="296"/>
      <c r="AU67" s="296"/>
      <c r="AV67" s="296"/>
      <c r="AW67" s="296"/>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row>
    <row r="68" spans="1:148" s="49" customFormat="1" ht="12.75" customHeight="1">
      <c r="A68" s="58"/>
      <c r="B68" s="58"/>
      <c r="C68" s="58"/>
      <c r="D68" s="58"/>
      <c r="E68" s="58"/>
      <c r="F68" s="58"/>
      <c r="G68" s="58"/>
      <c r="H68" s="58"/>
      <c r="I68" s="58"/>
      <c r="J68" s="58"/>
      <c r="K68" s="116"/>
      <c r="L68" s="116"/>
      <c r="M68" s="116"/>
      <c r="N68" s="117"/>
      <c r="O68" s="54"/>
      <c r="P68" s="54"/>
      <c r="Q68" s="54"/>
      <c r="R68" s="113"/>
      <c r="S68" s="47"/>
      <c r="T68" s="47"/>
      <c r="U68" s="47"/>
      <c r="V68" s="47"/>
      <c r="W68" s="7"/>
      <c r="X68" s="7"/>
      <c r="Y68" s="7"/>
      <c r="Z68" s="47"/>
      <c r="AA68" s="47"/>
      <c r="AB68" s="47"/>
      <c r="AC68" s="47"/>
      <c r="AD68" s="114"/>
      <c r="AE68" s="114"/>
      <c r="AF68" s="114"/>
      <c r="AG68" s="246"/>
      <c r="AH68" s="246"/>
      <c r="AI68" s="114"/>
      <c r="AJ68" s="114"/>
      <c r="AK68" s="114"/>
      <c r="AL68" s="114"/>
      <c r="AM68" s="114"/>
      <c r="AN68" s="114"/>
      <c r="AO68" s="152"/>
      <c r="AP68" s="152"/>
      <c r="AQ68" s="152"/>
      <c r="AR68" s="296"/>
      <c r="AS68" s="296"/>
      <c r="AT68" s="296"/>
      <c r="AU68" s="296"/>
      <c r="AV68" s="296"/>
      <c r="AW68" s="296"/>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row>
    <row r="69" spans="1:148" s="49" customFormat="1" ht="12.75" customHeight="1">
      <c r="A69" s="58"/>
      <c r="B69" s="64"/>
      <c r="C69" s="58"/>
      <c r="D69" s="58"/>
      <c r="E69" s="58"/>
      <c r="F69" s="58"/>
      <c r="G69" s="58"/>
      <c r="H69" s="58"/>
      <c r="I69" s="58"/>
      <c r="J69" s="58"/>
      <c r="K69" s="116"/>
      <c r="L69" s="116"/>
      <c r="M69" s="116"/>
      <c r="N69" s="117"/>
      <c r="O69" s="54"/>
      <c r="P69" s="54"/>
      <c r="Q69" s="54"/>
      <c r="R69" s="113"/>
      <c r="S69" s="47"/>
      <c r="T69" s="47"/>
      <c r="U69" s="47"/>
      <c r="V69" s="47"/>
      <c r="W69" s="7"/>
      <c r="X69" s="7"/>
      <c r="Y69" s="7"/>
      <c r="Z69" s="47"/>
      <c r="AA69" s="47"/>
      <c r="AB69" s="47"/>
      <c r="AC69" s="47"/>
      <c r="AD69" s="114"/>
      <c r="AE69" s="114"/>
      <c r="AF69" s="114"/>
      <c r="AG69" s="246"/>
      <c r="AH69" s="246"/>
      <c r="AI69" s="114"/>
      <c r="AJ69" s="114"/>
      <c r="AK69" s="114"/>
      <c r="AL69" s="114"/>
      <c r="AM69" s="114"/>
      <c r="AN69" s="114"/>
      <c r="AO69" s="152"/>
      <c r="AP69" s="152"/>
      <c r="AQ69" s="152"/>
      <c r="AR69" s="296"/>
      <c r="AS69" s="296"/>
      <c r="AT69" s="296"/>
      <c r="AU69" s="296"/>
      <c r="AV69" s="296"/>
      <c r="AW69" s="296"/>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row>
    <row r="70" spans="1:148" ht="12.75" customHeight="1">
      <c r="A70" s="156" t="s">
        <v>92</v>
      </c>
      <c r="B70" s="54"/>
      <c r="C70" s="57"/>
      <c r="D70" s="57"/>
      <c r="E70" s="57"/>
      <c r="F70" s="57"/>
      <c r="G70" s="57"/>
      <c r="H70" s="57"/>
      <c r="I70" s="57"/>
      <c r="J70" s="57"/>
      <c r="K70" s="60"/>
      <c r="L70" s="60"/>
      <c r="M70" s="60"/>
      <c r="N70" s="51"/>
      <c r="O70" s="50"/>
      <c r="P70" s="50"/>
      <c r="Q70" s="50"/>
      <c r="R70" s="4"/>
      <c r="S70" s="7"/>
      <c r="T70" s="112"/>
      <c r="U70" s="112"/>
      <c r="V70" s="112"/>
      <c r="W70" s="7"/>
      <c r="X70" s="7"/>
      <c r="Y70" s="7"/>
      <c r="Z70" s="112"/>
      <c r="AA70" s="112"/>
      <c r="AB70" s="112"/>
      <c r="AC70" s="112"/>
    </row>
    <row r="71" spans="1:148" ht="12.75" customHeight="1">
      <c r="A71" s="58" t="s">
        <v>196</v>
      </c>
      <c r="B71" s="55"/>
      <c r="C71" s="51"/>
      <c r="D71" s="51"/>
      <c r="E71" s="51"/>
      <c r="F71" s="51"/>
      <c r="G71" s="51"/>
      <c r="H71" s="51"/>
      <c r="I71" s="51"/>
      <c r="J71" s="51"/>
      <c r="K71" s="51"/>
      <c r="L71" s="51"/>
      <c r="M71" s="51"/>
      <c r="N71" s="51"/>
      <c r="O71" s="50"/>
      <c r="P71" s="50"/>
      <c r="Q71" s="50"/>
      <c r="R71" s="4"/>
      <c r="S71" s="7"/>
      <c r="T71" s="112"/>
      <c r="U71" s="112"/>
      <c r="V71" s="112"/>
      <c r="W71" s="7"/>
      <c r="X71" s="7"/>
      <c r="Y71" s="7"/>
      <c r="Z71" s="112"/>
      <c r="AA71" s="112"/>
      <c r="AB71" s="112"/>
      <c r="AC71" s="112"/>
    </row>
    <row r="72" spans="1:148">
      <c r="A72" s="58" t="s">
        <v>88</v>
      </c>
      <c r="B72" s="59"/>
      <c r="C72" s="57"/>
      <c r="D72" s="57"/>
      <c r="E72" s="57"/>
      <c r="F72" s="57"/>
      <c r="G72" s="62"/>
      <c r="H72" s="63"/>
      <c r="I72" s="57"/>
      <c r="J72" s="57"/>
      <c r="K72" s="57"/>
      <c r="L72" s="57"/>
      <c r="M72" s="57"/>
      <c r="N72" s="57"/>
      <c r="O72" s="57"/>
      <c r="P72" s="57"/>
      <c r="Q72" s="57"/>
      <c r="R72" s="64"/>
      <c r="S72" s="57"/>
      <c r="T72" s="112"/>
      <c r="U72" s="112"/>
      <c r="V72" s="112"/>
      <c r="W72" s="7"/>
      <c r="X72" s="7"/>
      <c r="Y72" s="7"/>
      <c r="Z72" s="112"/>
      <c r="AA72" s="112"/>
      <c r="AB72" s="112"/>
      <c r="AC72" s="112"/>
    </row>
    <row r="73" spans="1:148">
      <c r="B73" s="48"/>
      <c r="C73" s="60"/>
      <c r="D73" s="60"/>
      <c r="E73" s="60"/>
      <c r="F73" s="60"/>
      <c r="G73" s="60"/>
      <c r="H73" s="60"/>
      <c r="I73" s="60"/>
      <c r="J73" s="60"/>
      <c r="K73" s="60"/>
      <c r="L73" s="60"/>
      <c r="M73" s="60"/>
      <c r="N73" s="60"/>
      <c r="O73" s="61"/>
      <c r="P73" s="61"/>
      <c r="Q73" s="61"/>
      <c r="R73" s="64"/>
      <c r="S73" s="57"/>
      <c r="T73" s="112"/>
      <c r="U73" s="112"/>
      <c r="V73" s="112"/>
      <c r="W73" s="7"/>
      <c r="X73" s="7"/>
      <c r="Y73" s="7"/>
      <c r="Z73" s="112"/>
      <c r="AA73" s="112"/>
      <c r="AB73" s="112"/>
      <c r="AC73" s="112"/>
    </row>
    <row r="74" spans="1:148" ht="13.8">
      <c r="A74" s="148" t="s">
        <v>93</v>
      </c>
      <c r="B74" s="129"/>
      <c r="C74" s="51"/>
      <c r="D74" s="51"/>
      <c r="E74" s="51"/>
      <c r="F74" s="51"/>
      <c r="G74" s="51"/>
      <c r="H74" s="51"/>
      <c r="I74" s="51"/>
      <c r="J74" s="51"/>
      <c r="K74" s="51"/>
      <c r="L74" s="51"/>
      <c r="M74" s="51"/>
      <c r="N74" s="51"/>
      <c r="O74" s="4"/>
      <c r="P74" s="4"/>
      <c r="Q74" s="4"/>
      <c r="R74" s="4"/>
      <c r="S74" s="7"/>
      <c r="T74" s="112"/>
      <c r="U74" s="112"/>
      <c r="V74" s="112"/>
      <c r="W74" s="7"/>
      <c r="X74" s="7"/>
      <c r="Y74" s="7"/>
      <c r="Z74" s="112"/>
      <c r="AA74" s="112"/>
      <c r="AB74" s="112"/>
      <c r="AC74" s="112"/>
    </row>
    <row r="75" spans="1:148" s="64" customFormat="1">
      <c r="A75" s="47"/>
      <c r="B75" s="154"/>
      <c r="C75" s="57"/>
      <c r="D75" s="57"/>
      <c r="E75" s="57"/>
      <c r="F75" s="57"/>
      <c r="G75" s="57"/>
      <c r="H75" s="57"/>
      <c r="I75" s="57"/>
      <c r="J75" s="57"/>
      <c r="K75" s="57"/>
      <c r="L75" s="57"/>
      <c r="M75" s="57"/>
      <c r="N75" s="57"/>
      <c r="O75" s="130"/>
      <c r="P75" s="130"/>
      <c r="Q75" s="130"/>
      <c r="R75" s="57"/>
      <c r="S75" s="57"/>
      <c r="T75" s="57"/>
      <c r="U75" s="57"/>
      <c r="V75" s="57"/>
      <c r="W75" s="57"/>
      <c r="X75" s="57"/>
      <c r="Y75" s="57"/>
      <c r="Z75" s="57"/>
      <c r="AA75" s="131"/>
      <c r="AB75" s="57"/>
      <c r="AC75" s="57"/>
      <c r="AD75" s="114"/>
      <c r="AE75" s="114"/>
      <c r="AF75" s="114"/>
      <c r="AG75" s="246"/>
      <c r="AH75" s="246"/>
      <c r="AI75" s="114"/>
      <c r="AJ75" s="114"/>
      <c r="AK75" s="114"/>
      <c r="AL75" s="114"/>
      <c r="AM75" s="114"/>
      <c r="AN75" s="114"/>
      <c r="AO75" s="149"/>
      <c r="AP75" s="149"/>
      <c r="AQ75" s="149"/>
      <c r="AR75" s="132"/>
      <c r="AS75" s="132"/>
      <c r="AT75" s="132"/>
      <c r="AU75" s="132"/>
      <c r="AV75" s="132"/>
      <c r="AW75" s="132"/>
    </row>
    <row r="76" spans="1:148" s="112" customFormat="1">
      <c r="A76" s="520" t="str">
        <f>Info!$A$9&amp;" ("&amp;Info!$A$8&amp;")"</f>
        <v>Version: 2025_HEAT_V0.9 (Excel-Version vom 20. August 2025)</v>
      </c>
      <c r="B76" s="520"/>
      <c r="C76" s="4"/>
      <c r="D76" s="4"/>
      <c r="E76" s="4"/>
      <c r="F76" s="4"/>
      <c r="G76" s="4"/>
      <c r="H76" s="4"/>
      <c r="I76" s="4"/>
      <c r="J76" s="4"/>
      <c r="K76" s="4"/>
      <c r="L76" s="4"/>
      <c r="M76" s="4"/>
      <c r="N76" s="4"/>
      <c r="O76" s="52"/>
      <c r="P76" s="52"/>
      <c r="Q76" s="52"/>
      <c r="R76" s="4"/>
      <c r="S76" s="7"/>
      <c r="W76" s="7"/>
      <c r="X76" s="7"/>
      <c r="Y76" s="7"/>
      <c r="AD76" s="114"/>
      <c r="AE76" s="114"/>
      <c r="AF76" s="114"/>
      <c r="AG76" s="246"/>
      <c r="AH76" s="246"/>
      <c r="AI76" s="114"/>
      <c r="AJ76" s="114"/>
      <c r="AK76" s="114"/>
      <c r="AL76" s="114"/>
      <c r="AM76" s="114"/>
      <c r="AN76" s="114"/>
      <c r="AO76" s="150"/>
      <c r="AP76" s="150"/>
      <c r="AQ76" s="150"/>
      <c r="AR76" s="280"/>
      <c r="AS76" s="280"/>
      <c r="AT76" s="280"/>
      <c r="AU76" s="280"/>
      <c r="AV76" s="280"/>
      <c r="AW76" s="280"/>
    </row>
    <row r="77" spans="1:148" s="112" customFormat="1">
      <c r="A77" s="47"/>
      <c r="B77" s="154"/>
      <c r="C77" s="4"/>
      <c r="D77" s="4"/>
      <c r="E77" s="4"/>
      <c r="F77" s="4"/>
      <c r="G77" s="4"/>
      <c r="H77" s="4"/>
      <c r="I77" s="4"/>
      <c r="J77" s="4"/>
      <c r="K77" s="4"/>
      <c r="L77" s="4"/>
      <c r="M77" s="4"/>
      <c r="N77" s="4"/>
      <c r="O77" s="52"/>
      <c r="P77" s="52"/>
      <c r="Q77" s="52"/>
      <c r="R77" s="4"/>
      <c r="S77" s="7"/>
      <c r="W77" s="7"/>
      <c r="X77" s="7"/>
      <c r="Y77" s="7"/>
      <c r="AD77" s="114"/>
      <c r="AE77" s="114"/>
      <c r="AF77" s="114"/>
      <c r="AG77" s="246"/>
      <c r="AH77" s="246"/>
      <c r="AI77" s="114"/>
      <c r="AJ77" s="114"/>
      <c r="AK77" s="114"/>
      <c r="AL77" s="114"/>
      <c r="AM77" s="114"/>
      <c r="AN77" s="114"/>
      <c r="AO77" s="150"/>
      <c r="AP77" s="150"/>
      <c r="AQ77" s="150"/>
      <c r="AR77" s="280"/>
      <c r="AS77" s="280"/>
      <c r="AT77" s="280"/>
      <c r="AU77" s="280"/>
      <c r="AV77" s="280"/>
      <c r="AW77" s="280"/>
    </row>
    <row r="78" spans="1:148" s="112" customFormat="1">
      <c r="A78" s="47"/>
      <c r="B78" s="154"/>
      <c r="C78" s="4"/>
      <c r="D78" s="4"/>
      <c r="E78" s="4"/>
      <c r="F78" s="4"/>
      <c r="G78" s="4"/>
      <c r="H78" s="4"/>
      <c r="I78" s="4"/>
      <c r="J78" s="4"/>
      <c r="K78" s="4"/>
      <c r="L78" s="4"/>
      <c r="M78" s="4"/>
      <c r="N78" s="4"/>
      <c r="O78" s="52"/>
      <c r="P78" s="52"/>
      <c r="Q78" s="52"/>
      <c r="R78" s="4"/>
      <c r="S78" s="7"/>
      <c r="W78" s="7"/>
      <c r="X78" s="7"/>
      <c r="Y78" s="7"/>
      <c r="AD78" s="114"/>
      <c r="AE78" s="114"/>
      <c r="AF78" s="114"/>
      <c r="AG78" s="246"/>
      <c r="AH78" s="246"/>
      <c r="AI78" s="114"/>
      <c r="AJ78" s="114"/>
      <c r="AK78" s="114"/>
      <c r="AL78" s="114"/>
      <c r="AM78" s="114"/>
      <c r="AN78" s="114"/>
      <c r="AO78" s="150"/>
      <c r="AP78" s="150"/>
      <c r="AQ78" s="150"/>
      <c r="AR78" s="280"/>
      <c r="AS78" s="280"/>
      <c r="AT78" s="280"/>
      <c r="AU78" s="280"/>
      <c r="AV78" s="280"/>
      <c r="AW78" s="280"/>
    </row>
    <row r="79" spans="1:148" s="112" customFormat="1">
      <c r="A79" s="47"/>
      <c r="B79" s="154"/>
      <c r="C79" s="4"/>
      <c r="D79" s="4"/>
      <c r="E79" s="4"/>
      <c r="F79" s="4"/>
      <c r="G79" s="4"/>
      <c r="H79" s="4"/>
      <c r="I79" s="4"/>
      <c r="J79" s="4"/>
      <c r="K79" s="4"/>
      <c r="L79" s="4"/>
      <c r="M79" s="4"/>
      <c r="N79" s="4"/>
      <c r="O79" s="52"/>
      <c r="P79" s="52"/>
      <c r="Q79" s="52"/>
      <c r="R79" s="4"/>
      <c r="S79" s="7"/>
      <c r="W79" s="7"/>
      <c r="X79" s="7"/>
      <c r="Y79" s="7"/>
      <c r="AD79" s="114"/>
      <c r="AE79" s="114"/>
      <c r="AF79" s="114"/>
      <c r="AG79" s="246"/>
      <c r="AH79" s="246"/>
      <c r="AI79" s="114"/>
      <c r="AJ79" s="114"/>
      <c r="AK79" s="114"/>
      <c r="AL79" s="114"/>
      <c r="AM79" s="114"/>
      <c r="AN79" s="114"/>
      <c r="AO79" s="150"/>
      <c r="AP79" s="150"/>
      <c r="AQ79" s="150"/>
      <c r="AR79" s="280"/>
      <c r="AS79" s="280"/>
      <c r="AT79" s="280"/>
      <c r="AU79" s="280"/>
      <c r="AV79" s="280"/>
      <c r="AW79" s="280"/>
    </row>
    <row r="80" spans="1:148" s="112" customFormat="1">
      <c r="A80" s="47"/>
      <c r="B80" s="154"/>
      <c r="C80" s="4"/>
      <c r="D80" s="4"/>
      <c r="E80" s="4"/>
      <c r="F80" s="4"/>
      <c r="G80" s="4"/>
      <c r="H80" s="4"/>
      <c r="I80" s="4"/>
      <c r="J80" s="4"/>
      <c r="K80" s="4"/>
      <c r="L80" s="4"/>
      <c r="M80" s="4"/>
      <c r="N80" s="4"/>
      <c r="O80" s="52"/>
      <c r="P80" s="52"/>
      <c r="Q80" s="52"/>
      <c r="R80" s="4"/>
      <c r="S80" s="7"/>
      <c r="W80" s="7"/>
      <c r="X80" s="7"/>
      <c r="Y80" s="7"/>
      <c r="AD80" s="114"/>
      <c r="AE80" s="114"/>
      <c r="AF80" s="114"/>
      <c r="AG80" s="246"/>
      <c r="AH80" s="246"/>
      <c r="AI80" s="114"/>
      <c r="AJ80" s="114"/>
      <c r="AK80" s="114"/>
      <c r="AL80" s="114"/>
      <c r="AM80" s="114"/>
      <c r="AN80" s="114"/>
      <c r="AO80" s="150"/>
      <c r="AP80" s="150"/>
      <c r="AQ80" s="150"/>
      <c r="AR80" s="280"/>
      <c r="AS80" s="280"/>
      <c r="AT80" s="280"/>
      <c r="AU80" s="280"/>
      <c r="AV80" s="280"/>
      <c r="AW80" s="280"/>
    </row>
    <row r="81" spans="1:49" s="112" customFormat="1">
      <c r="A81" s="47"/>
      <c r="B81" s="154"/>
      <c r="C81" s="4"/>
      <c r="D81" s="4"/>
      <c r="E81" s="4"/>
      <c r="F81" s="4"/>
      <c r="G81" s="4"/>
      <c r="H81" s="4"/>
      <c r="I81" s="4"/>
      <c r="J81" s="4"/>
      <c r="K81" s="4"/>
      <c r="L81" s="4"/>
      <c r="M81" s="4"/>
      <c r="N81" s="4"/>
      <c r="O81" s="52"/>
      <c r="P81" s="52"/>
      <c r="Q81" s="52"/>
      <c r="R81" s="4"/>
      <c r="S81" s="7"/>
      <c r="W81" s="7"/>
      <c r="X81" s="7"/>
      <c r="Y81" s="7"/>
      <c r="AD81" s="114"/>
      <c r="AE81" s="114"/>
      <c r="AF81" s="114"/>
      <c r="AG81" s="246"/>
      <c r="AH81" s="246"/>
      <c r="AI81" s="114"/>
      <c r="AJ81" s="114"/>
      <c r="AK81" s="114"/>
      <c r="AL81" s="114"/>
      <c r="AM81" s="114"/>
      <c r="AN81" s="114"/>
      <c r="AO81" s="150"/>
      <c r="AP81" s="150"/>
      <c r="AQ81" s="150"/>
      <c r="AR81" s="280"/>
      <c r="AS81" s="280"/>
      <c r="AT81" s="280"/>
      <c r="AU81" s="280"/>
      <c r="AV81" s="280"/>
      <c r="AW81" s="280"/>
    </row>
    <row r="82" spans="1:49" s="112" customFormat="1">
      <c r="A82" s="47"/>
      <c r="B82" s="154"/>
      <c r="C82" s="4"/>
      <c r="D82" s="4"/>
      <c r="E82" s="4"/>
      <c r="F82" s="4"/>
      <c r="G82" s="4"/>
      <c r="H82" s="4"/>
      <c r="I82" s="4"/>
      <c r="J82" s="4"/>
      <c r="K82" s="4"/>
      <c r="L82" s="4"/>
      <c r="M82" s="4"/>
      <c r="N82" s="4"/>
      <c r="O82" s="52"/>
      <c r="P82" s="52"/>
      <c r="Q82" s="52"/>
      <c r="R82" s="4"/>
      <c r="S82" s="7"/>
      <c r="W82" s="7"/>
      <c r="X82" s="7"/>
      <c r="Y82" s="7"/>
      <c r="AD82" s="114"/>
      <c r="AE82" s="114"/>
      <c r="AF82" s="114"/>
      <c r="AG82" s="246"/>
      <c r="AH82" s="246"/>
      <c r="AI82" s="114"/>
      <c r="AJ82" s="114"/>
      <c r="AK82" s="114"/>
      <c r="AL82" s="114"/>
      <c r="AM82" s="114"/>
      <c r="AN82" s="114"/>
      <c r="AO82" s="150"/>
      <c r="AP82" s="150"/>
      <c r="AQ82" s="150"/>
      <c r="AR82" s="280"/>
      <c r="AS82" s="280"/>
      <c r="AT82" s="280"/>
      <c r="AU82" s="280"/>
      <c r="AV82" s="280"/>
      <c r="AW82" s="280"/>
    </row>
    <row r="83" spans="1:49" s="112" customFormat="1">
      <c r="A83" s="47"/>
      <c r="B83" s="154"/>
      <c r="C83" s="4"/>
      <c r="D83" s="4"/>
      <c r="E83" s="4"/>
      <c r="F83" s="4"/>
      <c r="G83" s="4"/>
      <c r="H83" s="4"/>
      <c r="I83" s="4"/>
      <c r="J83" s="4"/>
      <c r="K83" s="4"/>
      <c r="L83" s="4"/>
      <c r="M83" s="4"/>
      <c r="N83" s="4"/>
      <c r="O83" s="52"/>
      <c r="P83" s="52"/>
      <c r="Q83" s="52"/>
      <c r="R83" s="4"/>
      <c r="S83" s="7"/>
      <c r="W83" s="7"/>
      <c r="X83" s="7"/>
      <c r="Y83" s="7"/>
      <c r="AD83" s="114"/>
      <c r="AE83" s="114"/>
      <c r="AF83" s="114"/>
      <c r="AG83" s="246"/>
      <c r="AH83" s="246"/>
      <c r="AI83" s="114"/>
      <c r="AJ83" s="114"/>
      <c r="AK83" s="114"/>
      <c r="AL83" s="114"/>
      <c r="AM83" s="114"/>
      <c r="AN83" s="114"/>
      <c r="AO83" s="150"/>
      <c r="AP83" s="150"/>
      <c r="AQ83" s="150"/>
      <c r="AR83" s="280"/>
      <c r="AS83" s="280"/>
      <c r="AT83" s="280"/>
      <c r="AU83" s="280"/>
      <c r="AV83" s="280"/>
      <c r="AW83" s="280"/>
    </row>
    <row r="84" spans="1:49" s="112" customFormat="1">
      <c r="A84" s="47"/>
      <c r="B84" s="154"/>
      <c r="C84" s="4"/>
      <c r="D84" s="4"/>
      <c r="E84" s="4"/>
      <c r="F84" s="4"/>
      <c r="G84" s="4"/>
      <c r="H84" s="4"/>
      <c r="I84" s="4"/>
      <c r="J84" s="4"/>
      <c r="K84" s="4"/>
      <c r="L84" s="4"/>
      <c r="M84" s="4"/>
      <c r="N84" s="4"/>
      <c r="O84" s="52"/>
      <c r="P84" s="52"/>
      <c r="Q84" s="52"/>
      <c r="R84" s="4"/>
      <c r="S84" s="7"/>
      <c r="W84" s="7"/>
      <c r="X84" s="7"/>
      <c r="Y84" s="7"/>
      <c r="AD84" s="114"/>
      <c r="AE84" s="114"/>
      <c r="AF84" s="114"/>
      <c r="AG84" s="246"/>
      <c r="AH84" s="246"/>
      <c r="AI84" s="114"/>
      <c r="AJ84" s="114"/>
      <c r="AK84" s="114"/>
      <c r="AL84" s="114"/>
      <c r="AM84" s="114"/>
      <c r="AN84" s="114"/>
      <c r="AO84" s="150"/>
      <c r="AP84" s="150"/>
      <c r="AQ84" s="150"/>
      <c r="AR84" s="280"/>
      <c r="AS84" s="280"/>
      <c r="AT84" s="280"/>
      <c r="AU84" s="280"/>
      <c r="AV84" s="280"/>
      <c r="AW84" s="280"/>
    </row>
    <row r="85" spans="1:49" s="112" customFormat="1">
      <c r="A85" s="47"/>
      <c r="B85" s="154"/>
      <c r="C85" s="4"/>
      <c r="D85" s="4"/>
      <c r="E85" s="4"/>
      <c r="F85" s="4"/>
      <c r="G85" s="4"/>
      <c r="H85" s="4"/>
      <c r="I85" s="4"/>
      <c r="J85" s="4"/>
      <c r="K85" s="4"/>
      <c r="L85" s="4"/>
      <c r="M85" s="4"/>
      <c r="N85" s="4"/>
      <c r="O85" s="52"/>
      <c r="P85" s="52"/>
      <c r="Q85" s="52"/>
      <c r="R85" s="4"/>
      <c r="S85" s="7"/>
      <c r="W85" s="7"/>
      <c r="X85" s="7"/>
      <c r="Y85" s="7"/>
      <c r="AD85" s="114"/>
      <c r="AE85" s="114"/>
      <c r="AF85" s="114"/>
      <c r="AG85" s="246"/>
      <c r="AH85" s="246"/>
      <c r="AI85" s="114"/>
      <c r="AJ85" s="114"/>
      <c r="AK85" s="114"/>
      <c r="AL85" s="114"/>
      <c r="AM85" s="114"/>
      <c r="AN85" s="114"/>
      <c r="AO85" s="150"/>
      <c r="AP85" s="150"/>
      <c r="AQ85" s="150"/>
      <c r="AR85" s="280"/>
      <c r="AS85" s="280"/>
      <c r="AT85" s="280"/>
      <c r="AU85" s="280"/>
      <c r="AV85" s="280"/>
      <c r="AW85" s="280"/>
    </row>
    <row r="86" spans="1:49" s="112" customFormat="1">
      <c r="A86" s="47"/>
      <c r="B86" s="154"/>
      <c r="C86" s="4"/>
      <c r="D86" s="4"/>
      <c r="E86" s="4"/>
      <c r="F86" s="4"/>
      <c r="G86" s="4"/>
      <c r="H86" s="4"/>
      <c r="I86" s="4"/>
      <c r="J86" s="4"/>
      <c r="K86" s="4"/>
      <c r="L86" s="4"/>
      <c r="M86" s="4"/>
      <c r="N86" s="4"/>
      <c r="O86" s="52"/>
      <c r="P86" s="52"/>
      <c r="Q86" s="52"/>
      <c r="R86" s="4"/>
      <c r="S86" s="7"/>
      <c r="W86" s="7"/>
      <c r="X86" s="7"/>
      <c r="Y86" s="7"/>
      <c r="AD86" s="114"/>
      <c r="AE86" s="114"/>
      <c r="AF86" s="114"/>
      <c r="AG86" s="246"/>
      <c r="AH86" s="246"/>
      <c r="AI86" s="114"/>
      <c r="AJ86" s="114"/>
      <c r="AK86" s="114"/>
      <c r="AL86" s="114"/>
      <c r="AM86" s="114"/>
      <c r="AN86" s="114"/>
      <c r="AO86" s="150"/>
      <c r="AP86" s="150"/>
      <c r="AQ86" s="150"/>
      <c r="AR86" s="280"/>
      <c r="AS86" s="280"/>
      <c r="AT86" s="280"/>
      <c r="AU86" s="280"/>
      <c r="AV86" s="280"/>
      <c r="AW86" s="280"/>
    </row>
    <row r="87" spans="1:49" s="112" customFormat="1">
      <c r="A87" s="47"/>
      <c r="B87" s="154"/>
      <c r="C87" s="4"/>
      <c r="D87" s="4"/>
      <c r="E87" s="4"/>
      <c r="F87" s="4"/>
      <c r="G87" s="4"/>
      <c r="H87" s="4"/>
      <c r="I87" s="4"/>
      <c r="J87" s="4"/>
      <c r="K87" s="4"/>
      <c r="L87" s="4"/>
      <c r="M87" s="4"/>
      <c r="N87" s="4"/>
      <c r="O87" s="52"/>
      <c r="P87" s="52"/>
      <c r="Q87" s="52"/>
      <c r="R87" s="4"/>
      <c r="S87" s="7"/>
      <c r="W87" s="7"/>
      <c r="X87" s="7"/>
      <c r="Y87" s="7"/>
      <c r="AD87" s="114"/>
      <c r="AE87" s="114"/>
      <c r="AF87" s="114"/>
      <c r="AG87" s="246"/>
      <c r="AH87" s="246"/>
      <c r="AI87" s="114"/>
      <c r="AJ87" s="114"/>
      <c r="AK87" s="114"/>
      <c r="AL87" s="114"/>
      <c r="AM87" s="114"/>
      <c r="AN87" s="114"/>
      <c r="AO87" s="150"/>
      <c r="AP87" s="150"/>
      <c r="AQ87" s="150"/>
      <c r="AR87" s="280"/>
      <c r="AS87" s="280"/>
      <c r="AT87" s="280"/>
      <c r="AU87" s="280"/>
      <c r="AV87" s="280"/>
      <c r="AW87" s="280"/>
    </row>
    <row r="88" spans="1:49" s="112" customFormat="1">
      <c r="A88" s="47"/>
      <c r="B88" s="154"/>
      <c r="C88" s="4"/>
      <c r="D88" s="4"/>
      <c r="E88" s="4"/>
      <c r="F88" s="4"/>
      <c r="G88" s="4"/>
      <c r="H88" s="4"/>
      <c r="I88" s="4"/>
      <c r="J88" s="4"/>
      <c r="K88" s="4"/>
      <c r="L88" s="4"/>
      <c r="M88" s="4"/>
      <c r="N88" s="4"/>
      <c r="O88" s="52"/>
      <c r="P88" s="52"/>
      <c r="Q88" s="52"/>
      <c r="R88" s="4"/>
      <c r="S88" s="7"/>
      <c r="W88" s="7"/>
      <c r="X88" s="7"/>
      <c r="Y88" s="7"/>
      <c r="AD88" s="114"/>
      <c r="AE88" s="114"/>
      <c r="AF88" s="114"/>
      <c r="AG88" s="246"/>
      <c r="AH88" s="246"/>
      <c r="AI88" s="114"/>
      <c r="AJ88" s="114"/>
      <c r="AK88" s="114"/>
      <c r="AL88" s="114"/>
      <c r="AM88" s="114"/>
      <c r="AN88" s="114"/>
      <c r="AO88" s="150"/>
      <c r="AP88" s="150"/>
      <c r="AQ88" s="150"/>
      <c r="AR88" s="280"/>
      <c r="AS88" s="280"/>
      <c r="AT88" s="280"/>
      <c r="AU88" s="280"/>
      <c r="AV88" s="280"/>
      <c r="AW88" s="280"/>
    </row>
    <row r="89" spans="1:49" s="112" customFormat="1">
      <c r="A89" s="47"/>
      <c r="B89" s="154"/>
      <c r="C89" s="4"/>
      <c r="D89" s="4"/>
      <c r="E89" s="4"/>
      <c r="F89" s="4"/>
      <c r="G89" s="4"/>
      <c r="H89" s="4"/>
      <c r="I89" s="4"/>
      <c r="J89" s="4"/>
      <c r="K89" s="4"/>
      <c r="L89" s="4"/>
      <c r="M89" s="4"/>
      <c r="N89" s="4"/>
      <c r="O89" s="52"/>
      <c r="P89" s="52"/>
      <c r="Q89" s="52"/>
      <c r="R89" s="4"/>
      <c r="S89" s="7"/>
      <c r="W89" s="7"/>
      <c r="X89" s="7"/>
      <c r="Y89" s="7"/>
      <c r="AD89" s="114"/>
      <c r="AE89" s="114"/>
      <c r="AF89" s="114"/>
      <c r="AG89" s="246"/>
      <c r="AH89" s="246"/>
      <c r="AI89" s="114"/>
      <c r="AJ89" s="114"/>
      <c r="AK89" s="114"/>
      <c r="AL89" s="114"/>
      <c r="AM89" s="114"/>
      <c r="AN89" s="114"/>
      <c r="AO89" s="150"/>
      <c r="AP89" s="150"/>
      <c r="AQ89" s="150"/>
      <c r="AR89" s="280"/>
      <c r="AS89" s="280"/>
      <c r="AT89" s="280"/>
      <c r="AU89" s="280"/>
      <c r="AV89" s="280"/>
      <c r="AW89" s="280"/>
    </row>
    <row r="90" spans="1:49" s="112" customFormat="1">
      <c r="A90" s="47"/>
      <c r="B90" s="154"/>
      <c r="C90" s="4"/>
      <c r="D90" s="4"/>
      <c r="E90" s="4"/>
      <c r="F90" s="4"/>
      <c r="G90" s="4"/>
      <c r="H90" s="4"/>
      <c r="I90" s="4"/>
      <c r="J90" s="4"/>
      <c r="K90" s="4"/>
      <c r="L90" s="4"/>
      <c r="M90" s="4"/>
      <c r="N90" s="4"/>
      <c r="O90" s="52"/>
      <c r="P90" s="52"/>
      <c r="Q90" s="52"/>
      <c r="R90" s="4"/>
      <c r="S90" s="7"/>
      <c r="W90" s="7"/>
      <c r="X90" s="7"/>
      <c r="Y90" s="7"/>
      <c r="AD90" s="114"/>
      <c r="AE90" s="114"/>
      <c r="AF90" s="114"/>
      <c r="AG90" s="246"/>
      <c r="AH90" s="246"/>
      <c r="AI90" s="114"/>
      <c r="AJ90" s="114"/>
      <c r="AK90" s="114"/>
      <c r="AL90" s="114"/>
      <c r="AM90" s="114"/>
      <c r="AN90" s="114"/>
      <c r="AO90" s="150"/>
      <c r="AP90" s="150"/>
      <c r="AQ90" s="150"/>
      <c r="AR90" s="280"/>
      <c r="AS90" s="280"/>
      <c r="AT90" s="280"/>
      <c r="AU90" s="280"/>
      <c r="AV90" s="280"/>
      <c r="AW90" s="280"/>
    </row>
    <row r="91" spans="1:49" s="112" customFormat="1">
      <c r="A91" s="47"/>
      <c r="B91" s="154"/>
      <c r="C91" s="4"/>
      <c r="D91" s="4"/>
      <c r="E91" s="4"/>
      <c r="F91" s="4"/>
      <c r="G91" s="4"/>
      <c r="H91" s="4"/>
      <c r="I91" s="4"/>
      <c r="J91" s="4"/>
      <c r="K91" s="4"/>
      <c r="L91" s="4"/>
      <c r="M91" s="4"/>
      <c r="N91" s="4"/>
      <c r="O91" s="52"/>
      <c r="P91" s="52"/>
      <c r="Q91" s="52"/>
      <c r="R91" s="4"/>
      <c r="S91" s="7"/>
      <c r="W91" s="7"/>
      <c r="X91" s="7"/>
      <c r="Y91" s="7"/>
      <c r="AD91" s="114"/>
      <c r="AE91" s="114"/>
      <c r="AF91" s="114"/>
      <c r="AG91" s="246"/>
      <c r="AH91" s="246"/>
      <c r="AI91" s="114"/>
      <c r="AJ91" s="114"/>
      <c r="AK91" s="114"/>
      <c r="AL91" s="114"/>
      <c r="AM91" s="114"/>
      <c r="AN91" s="114"/>
      <c r="AO91" s="150"/>
      <c r="AP91" s="150"/>
      <c r="AQ91" s="150"/>
      <c r="AR91" s="280"/>
      <c r="AS91" s="280"/>
      <c r="AT91" s="280"/>
      <c r="AU91" s="280"/>
      <c r="AV91" s="280"/>
      <c r="AW91" s="280"/>
    </row>
    <row r="92" spans="1:49" s="112" customFormat="1">
      <c r="A92" s="47"/>
      <c r="B92" s="154"/>
      <c r="C92" s="4"/>
      <c r="D92" s="4"/>
      <c r="E92" s="4"/>
      <c r="F92" s="4"/>
      <c r="G92" s="4"/>
      <c r="H92" s="4"/>
      <c r="I92" s="4"/>
      <c r="J92" s="4"/>
      <c r="K92" s="4"/>
      <c r="L92" s="4"/>
      <c r="M92" s="4"/>
      <c r="N92" s="4"/>
      <c r="O92" s="52"/>
      <c r="P92" s="52"/>
      <c r="Q92" s="52"/>
      <c r="R92" s="4"/>
      <c r="S92" s="7"/>
      <c r="W92" s="7"/>
      <c r="X92" s="7"/>
      <c r="Y92" s="7"/>
      <c r="AD92" s="114"/>
      <c r="AE92" s="114"/>
      <c r="AF92" s="114"/>
      <c r="AG92" s="246"/>
      <c r="AH92" s="246"/>
      <c r="AI92" s="114"/>
      <c r="AJ92" s="114"/>
      <c r="AK92" s="114"/>
      <c r="AL92" s="114"/>
      <c r="AM92" s="114"/>
      <c r="AN92" s="114"/>
      <c r="AO92" s="150"/>
      <c r="AP92" s="150"/>
      <c r="AQ92" s="150"/>
      <c r="AR92" s="280"/>
      <c r="AS92" s="280"/>
      <c r="AT92" s="280"/>
      <c r="AU92" s="280"/>
      <c r="AV92" s="280"/>
      <c r="AW92" s="280"/>
    </row>
    <row r="93" spans="1:49" s="112" customFormat="1">
      <c r="A93" s="47"/>
      <c r="B93" s="154"/>
      <c r="C93" s="4"/>
      <c r="D93" s="4"/>
      <c r="E93" s="4"/>
      <c r="F93" s="4"/>
      <c r="G93" s="4"/>
      <c r="H93" s="4"/>
      <c r="I93" s="4"/>
      <c r="J93" s="4"/>
      <c r="K93" s="4"/>
      <c r="L93" s="4"/>
      <c r="M93" s="4"/>
      <c r="N93" s="4"/>
      <c r="O93" s="52"/>
      <c r="P93" s="52"/>
      <c r="Q93" s="52"/>
      <c r="R93" s="4"/>
      <c r="S93" s="7"/>
      <c r="W93" s="7"/>
      <c r="X93" s="7"/>
      <c r="Y93" s="7"/>
      <c r="AD93" s="114"/>
      <c r="AE93" s="114"/>
      <c r="AF93" s="114"/>
      <c r="AG93" s="246"/>
      <c r="AH93" s="246"/>
      <c r="AI93" s="114"/>
      <c r="AJ93" s="114"/>
      <c r="AK93" s="114"/>
      <c r="AL93" s="114"/>
      <c r="AM93" s="114"/>
      <c r="AN93" s="114"/>
      <c r="AO93" s="150"/>
      <c r="AP93" s="150"/>
      <c r="AQ93" s="150"/>
      <c r="AR93" s="280"/>
      <c r="AS93" s="280"/>
      <c r="AT93" s="280"/>
      <c r="AU93" s="280"/>
      <c r="AV93" s="280"/>
      <c r="AW93" s="280"/>
    </row>
    <row r="94" spans="1:49" s="112" customFormat="1">
      <c r="A94" s="47"/>
      <c r="B94" s="154"/>
      <c r="C94" s="4"/>
      <c r="D94" s="4"/>
      <c r="E94" s="4"/>
      <c r="F94" s="4"/>
      <c r="G94" s="4"/>
      <c r="H94" s="4"/>
      <c r="I94" s="4"/>
      <c r="J94" s="4"/>
      <c r="K94" s="4"/>
      <c r="L94" s="4"/>
      <c r="M94" s="4"/>
      <c r="N94" s="4"/>
      <c r="O94" s="52"/>
      <c r="P94" s="52"/>
      <c r="Q94" s="52"/>
      <c r="R94" s="4"/>
      <c r="S94" s="7"/>
      <c r="W94" s="7"/>
      <c r="X94" s="7"/>
      <c r="Y94" s="7"/>
      <c r="AD94" s="114"/>
      <c r="AE94" s="114"/>
      <c r="AF94" s="114"/>
      <c r="AG94" s="246"/>
      <c r="AH94" s="246"/>
      <c r="AI94" s="114"/>
      <c r="AJ94" s="114"/>
      <c r="AK94" s="114"/>
      <c r="AL94" s="114"/>
      <c r="AM94" s="114"/>
      <c r="AN94" s="114"/>
      <c r="AO94" s="150"/>
      <c r="AP94" s="150"/>
      <c r="AQ94" s="150"/>
      <c r="AR94" s="280"/>
      <c r="AS94" s="280"/>
      <c r="AT94" s="280"/>
      <c r="AU94" s="280"/>
      <c r="AV94" s="280"/>
      <c r="AW94" s="280"/>
    </row>
    <row r="95" spans="1:49" s="112" customFormat="1">
      <c r="A95" s="47"/>
      <c r="B95" s="154"/>
      <c r="C95" s="4"/>
      <c r="D95" s="4"/>
      <c r="E95" s="4"/>
      <c r="F95" s="4"/>
      <c r="G95" s="4"/>
      <c r="H95" s="4"/>
      <c r="I95" s="4"/>
      <c r="J95" s="4"/>
      <c r="K95" s="4"/>
      <c r="L95" s="4"/>
      <c r="M95" s="4"/>
      <c r="N95" s="4"/>
      <c r="O95" s="52"/>
      <c r="P95" s="52"/>
      <c r="Q95" s="52"/>
      <c r="R95" s="4"/>
      <c r="S95" s="7"/>
      <c r="W95" s="7"/>
      <c r="X95" s="7"/>
      <c r="Y95" s="7"/>
      <c r="AD95" s="114"/>
      <c r="AE95" s="114"/>
      <c r="AF95" s="114"/>
      <c r="AG95" s="246"/>
      <c r="AH95" s="246"/>
      <c r="AI95" s="114"/>
      <c r="AJ95" s="114"/>
      <c r="AK95" s="114"/>
      <c r="AL95" s="114"/>
      <c r="AM95" s="114"/>
      <c r="AN95" s="114"/>
      <c r="AO95" s="150"/>
      <c r="AP95" s="150"/>
      <c r="AQ95" s="150"/>
      <c r="AR95" s="280"/>
      <c r="AS95" s="280"/>
      <c r="AT95" s="280"/>
      <c r="AU95" s="280"/>
      <c r="AV95" s="280"/>
      <c r="AW95" s="280"/>
    </row>
    <row r="96" spans="1:49" s="112" customFormat="1">
      <c r="A96" s="47"/>
      <c r="B96" s="154"/>
      <c r="C96" s="4"/>
      <c r="D96" s="4"/>
      <c r="E96" s="4"/>
      <c r="F96" s="4"/>
      <c r="G96" s="4"/>
      <c r="H96" s="4"/>
      <c r="I96" s="4"/>
      <c r="J96" s="4"/>
      <c r="K96" s="4"/>
      <c r="L96" s="4"/>
      <c r="M96" s="4"/>
      <c r="N96" s="4"/>
      <c r="O96" s="52"/>
      <c r="P96" s="52"/>
      <c r="Q96" s="52"/>
      <c r="R96" s="4"/>
      <c r="S96" s="7"/>
      <c r="W96" s="7"/>
      <c r="X96" s="7"/>
      <c r="Y96" s="7"/>
      <c r="AD96" s="114"/>
      <c r="AE96" s="114"/>
      <c r="AF96" s="114"/>
      <c r="AG96" s="246"/>
      <c r="AH96" s="246"/>
      <c r="AI96" s="114"/>
      <c r="AJ96" s="114"/>
      <c r="AK96" s="114"/>
      <c r="AL96" s="114"/>
      <c r="AM96" s="114"/>
      <c r="AN96" s="114"/>
      <c r="AO96" s="150"/>
      <c r="AP96" s="150"/>
      <c r="AQ96" s="150"/>
      <c r="AR96" s="280"/>
      <c r="AS96" s="280"/>
      <c r="AT96" s="280"/>
      <c r="AU96" s="280"/>
      <c r="AV96" s="280"/>
      <c r="AW96" s="280"/>
    </row>
    <row r="97" spans="1:49" s="112" customFormat="1">
      <c r="A97" s="47"/>
      <c r="B97" s="154"/>
      <c r="C97" s="4"/>
      <c r="D97" s="4"/>
      <c r="E97" s="4"/>
      <c r="F97" s="4"/>
      <c r="G97" s="4"/>
      <c r="H97" s="4"/>
      <c r="I97" s="4"/>
      <c r="J97" s="4"/>
      <c r="K97" s="4"/>
      <c r="L97" s="4"/>
      <c r="M97" s="4"/>
      <c r="N97" s="4"/>
      <c r="O97" s="52"/>
      <c r="P97" s="52"/>
      <c r="Q97" s="52"/>
      <c r="R97" s="4"/>
      <c r="S97" s="7"/>
      <c r="W97" s="7"/>
      <c r="X97" s="7"/>
      <c r="Y97" s="7"/>
      <c r="AD97" s="114"/>
      <c r="AE97" s="114"/>
      <c r="AF97" s="114"/>
      <c r="AG97" s="246"/>
      <c r="AH97" s="246"/>
      <c r="AI97" s="114"/>
      <c r="AJ97" s="114"/>
      <c r="AK97" s="114"/>
      <c r="AL97" s="114"/>
      <c r="AM97" s="114"/>
      <c r="AN97" s="114"/>
      <c r="AO97" s="150"/>
      <c r="AP97" s="150"/>
      <c r="AQ97" s="150"/>
      <c r="AR97" s="280"/>
      <c r="AS97" s="280"/>
      <c r="AT97" s="280"/>
      <c r="AU97" s="280"/>
      <c r="AV97" s="280"/>
      <c r="AW97" s="280"/>
    </row>
    <row r="98" spans="1:49" s="112" customFormat="1">
      <c r="A98" s="47"/>
      <c r="B98" s="154"/>
      <c r="C98" s="4"/>
      <c r="D98" s="4"/>
      <c r="E98" s="4"/>
      <c r="F98" s="4"/>
      <c r="G98" s="4"/>
      <c r="H98" s="4"/>
      <c r="I98" s="4"/>
      <c r="J98" s="4"/>
      <c r="K98" s="4"/>
      <c r="L98" s="4"/>
      <c r="M98" s="4"/>
      <c r="N98" s="4"/>
      <c r="O98" s="52"/>
      <c r="P98" s="52"/>
      <c r="Q98" s="52"/>
      <c r="R98" s="4"/>
      <c r="S98" s="7"/>
      <c r="W98" s="7"/>
      <c r="X98" s="7"/>
      <c r="Y98" s="7"/>
      <c r="AD98" s="114"/>
      <c r="AE98" s="114"/>
      <c r="AF98" s="114"/>
      <c r="AG98" s="246"/>
      <c r="AH98" s="246"/>
      <c r="AI98" s="114"/>
      <c r="AJ98" s="114"/>
      <c r="AK98" s="114"/>
      <c r="AL98" s="114"/>
      <c r="AM98" s="114"/>
      <c r="AN98" s="114"/>
      <c r="AO98" s="150"/>
      <c r="AP98" s="150"/>
      <c r="AQ98" s="150"/>
      <c r="AR98" s="280"/>
      <c r="AS98" s="280"/>
      <c r="AT98" s="280"/>
      <c r="AU98" s="280"/>
      <c r="AV98" s="280"/>
      <c r="AW98" s="280"/>
    </row>
    <row r="99" spans="1:49" s="112" customFormat="1">
      <c r="A99" s="47"/>
      <c r="B99" s="154"/>
      <c r="C99" s="4"/>
      <c r="D99" s="4"/>
      <c r="E99" s="4"/>
      <c r="F99" s="4"/>
      <c r="G99" s="4"/>
      <c r="H99" s="4"/>
      <c r="I99" s="4"/>
      <c r="J99" s="4"/>
      <c r="K99" s="4"/>
      <c r="L99" s="4"/>
      <c r="M99" s="4"/>
      <c r="N99" s="4"/>
      <c r="O99" s="52"/>
      <c r="P99" s="52"/>
      <c r="Q99" s="52"/>
      <c r="R99" s="4"/>
      <c r="S99" s="7"/>
      <c r="W99" s="7"/>
      <c r="X99" s="7"/>
      <c r="Y99" s="7"/>
      <c r="AD99" s="114"/>
      <c r="AE99" s="114"/>
      <c r="AF99" s="114"/>
      <c r="AG99" s="246"/>
      <c r="AH99" s="246"/>
      <c r="AI99" s="114"/>
      <c r="AJ99" s="114"/>
      <c r="AK99" s="114"/>
      <c r="AL99" s="114"/>
      <c r="AM99" s="114"/>
      <c r="AN99" s="114"/>
      <c r="AO99" s="150"/>
      <c r="AP99" s="150"/>
      <c r="AQ99" s="150"/>
      <c r="AR99" s="280"/>
      <c r="AS99" s="280"/>
      <c r="AT99" s="280"/>
      <c r="AU99" s="280"/>
      <c r="AV99" s="280"/>
      <c r="AW99" s="280"/>
    </row>
    <row r="100" spans="1:49" s="112" customFormat="1">
      <c r="A100" s="47"/>
      <c r="B100" s="154"/>
      <c r="C100" s="4"/>
      <c r="D100" s="4"/>
      <c r="E100" s="4"/>
      <c r="F100" s="4"/>
      <c r="G100" s="4"/>
      <c r="H100" s="4"/>
      <c r="I100" s="4"/>
      <c r="J100" s="4"/>
      <c r="K100" s="4"/>
      <c r="L100" s="4"/>
      <c r="M100" s="4"/>
      <c r="N100" s="4"/>
      <c r="O100" s="52"/>
      <c r="P100" s="52"/>
      <c r="Q100" s="52"/>
      <c r="R100" s="4"/>
      <c r="S100" s="7"/>
      <c r="W100" s="7"/>
      <c r="X100" s="7"/>
      <c r="Y100" s="7"/>
      <c r="AD100" s="114"/>
      <c r="AE100" s="114"/>
      <c r="AF100" s="114"/>
      <c r="AG100" s="246"/>
      <c r="AH100" s="246"/>
      <c r="AI100" s="114"/>
      <c r="AJ100" s="114"/>
      <c r="AK100" s="114"/>
      <c r="AL100" s="114"/>
      <c r="AM100" s="114"/>
      <c r="AN100" s="114"/>
      <c r="AO100" s="150"/>
      <c r="AP100" s="150"/>
      <c r="AQ100" s="150"/>
      <c r="AR100" s="280"/>
      <c r="AS100" s="280"/>
      <c r="AT100" s="280"/>
      <c r="AU100" s="280"/>
      <c r="AV100" s="280"/>
      <c r="AW100" s="280"/>
    </row>
    <row r="101" spans="1:49" s="112" customFormat="1">
      <c r="A101" s="47"/>
      <c r="B101" s="154"/>
      <c r="C101" s="4"/>
      <c r="D101" s="4"/>
      <c r="E101" s="4"/>
      <c r="F101" s="4"/>
      <c r="G101" s="4"/>
      <c r="H101" s="4"/>
      <c r="I101" s="4"/>
      <c r="J101" s="4"/>
      <c r="K101" s="4"/>
      <c r="L101" s="4"/>
      <c r="M101" s="4"/>
      <c r="N101" s="4"/>
      <c r="O101" s="52"/>
      <c r="P101" s="52"/>
      <c r="Q101" s="52"/>
      <c r="R101" s="4"/>
      <c r="S101" s="7"/>
      <c r="W101" s="7"/>
      <c r="X101" s="7"/>
      <c r="Y101" s="7"/>
      <c r="AD101" s="114"/>
      <c r="AE101" s="114"/>
      <c r="AF101" s="114"/>
      <c r="AG101" s="246"/>
      <c r="AH101" s="246"/>
      <c r="AI101" s="114"/>
      <c r="AJ101" s="114"/>
      <c r="AK101" s="114"/>
      <c r="AL101" s="114"/>
      <c r="AM101" s="114"/>
      <c r="AN101" s="114"/>
      <c r="AO101" s="150"/>
      <c r="AP101" s="150"/>
      <c r="AQ101" s="150"/>
      <c r="AR101" s="280"/>
      <c r="AS101" s="280"/>
      <c r="AT101" s="280"/>
      <c r="AU101" s="280"/>
      <c r="AV101" s="280"/>
      <c r="AW101" s="280"/>
    </row>
    <row r="102" spans="1:49" s="112" customFormat="1">
      <c r="A102" s="47"/>
      <c r="B102" s="154"/>
      <c r="C102" s="4"/>
      <c r="D102" s="4"/>
      <c r="E102" s="4"/>
      <c r="F102" s="4"/>
      <c r="G102" s="4"/>
      <c r="H102" s="4"/>
      <c r="I102" s="4"/>
      <c r="J102" s="4"/>
      <c r="K102" s="4"/>
      <c r="L102" s="4"/>
      <c r="M102" s="4"/>
      <c r="N102" s="4"/>
      <c r="O102" s="52"/>
      <c r="P102" s="52"/>
      <c r="Q102" s="52"/>
      <c r="R102" s="4"/>
      <c r="S102" s="7"/>
      <c r="W102" s="7"/>
      <c r="X102" s="7"/>
      <c r="Y102" s="7"/>
      <c r="AD102" s="114"/>
      <c r="AE102" s="114"/>
      <c r="AF102" s="114"/>
      <c r="AG102" s="246"/>
      <c r="AH102" s="246"/>
      <c r="AI102" s="114"/>
      <c r="AJ102" s="114"/>
      <c r="AK102" s="114"/>
      <c r="AL102" s="114"/>
      <c r="AM102" s="114"/>
      <c r="AN102" s="114"/>
      <c r="AO102" s="150"/>
      <c r="AP102" s="150"/>
      <c r="AQ102" s="150"/>
      <c r="AR102" s="280"/>
      <c r="AS102" s="280"/>
      <c r="AT102" s="280"/>
      <c r="AU102" s="280"/>
      <c r="AV102" s="280"/>
      <c r="AW102" s="280"/>
    </row>
    <row r="103" spans="1:49" s="112" customFormat="1">
      <c r="A103" s="47"/>
      <c r="B103" s="154"/>
      <c r="C103" s="4"/>
      <c r="D103" s="4"/>
      <c r="E103" s="4"/>
      <c r="F103" s="4"/>
      <c r="G103" s="4"/>
      <c r="H103" s="4"/>
      <c r="I103" s="4"/>
      <c r="J103" s="4"/>
      <c r="K103" s="4"/>
      <c r="L103" s="4"/>
      <c r="M103" s="4"/>
      <c r="N103" s="4"/>
      <c r="O103" s="52"/>
      <c r="P103" s="52"/>
      <c r="Q103" s="52"/>
      <c r="R103" s="4"/>
      <c r="S103" s="7"/>
      <c r="W103" s="7"/>
      <c r="X103" s="7"/>
      <c r="Y103" s="7"/>
      <c r="AD103" s="114"/>
      <c r="AE103" s="114"/>
      <c r="AF103" s="114"/>
      <c r="AG103" s="246"/>
      <c r="AH103" s="246"/>
      <c r="AI103" s="114"/>
      <c r="AJ103" s="114"/>
      <c r="AK103" s="114"/>
      <c r="AL103" s="114"/>
      <c r="AM103" s="114"/>
      <c r="AN103" s="114"/>
      <c r="AO103" s="150"/>
      <c r="AP103" s="150"/>
      <c r="AQ103" s="150"/>
      <c r="AR103" s="280"/>
      <c r="AS103" s="280"/>
      <c r="AT103" s="280"/>
      <c r="AU103" s="280"/>
      <c r="AV103" s="280"/>
      <c r="AW103" s="280"/>
    </row>
    <row r="104" spans="1:49" s="112" customFormat="1">
      <c r="A104" s="47"/>
      <c r="B104" s="154"/>
      <c r="C104" s="4"/>
      <c r="D104" s="4"/>
      <c r="E104" s="4"/>
      <c r="F104" s="4"/>
      <c r="G104" s="4"/>
      <c r="H104" s="4"/>
      <c r="I104" s="4"/>
      <c r="J104" s="4"/>
      <c r="K104" s="4"/>
      <c r="L104" s="4"/>
      <c r="M104" s="4"/>
      <c r="N104" s="4"/>
      <c r="O104" s="52"/>
      <c r="P104" s="52"/>
      <c r="Q104" s="52"/>
      <c r="R104" s="4"/>
      <c r="S104" s="7"/>
      <c r="W104" s="7"/>
      <c r="X104" s="7"/>
      <c r="Y104" s="7"/>
      <c r="AD104" s="114"/>
      <c r="AE104" s="114"/>
      <c r="AF104" s="114"/>
      <c r="AG104" s="246"/>
      <c r="AH104" s="246"/>
      <c r="AI104" s="114"/>
      <c r="AJ104" s="114"/>
      <c r="AK104" s="114"/>
      <c r="AL104" s="114"/>
      <c r="AM104" s="114"/>
      <c r="AN104" s="114"/>
      <c r="AO104" s="150"/>
      <c r="AP104" s="150"/>
      <c r="AQ104" s="150"/>
      <c r="AR104" s="280"/>
      <c r="AS104" s="280"/>
      <c r="AT104" s="280"/>
      <c r="AU104" s="280"/>
      <c r="AV104" s="280"/>
      <c r="AW104" s="280"/>
    </row>
    <row r="105" spans="1:49" s="112" customFormat="1">
      <c r="A105" s="47"/>
      <c r="B105" s="154"/>
      <c r="C105" s="4"/>
      <c r="D105" s="4"/>
      <c r="E105" s="4"/>
      <c r="F105" s="4"/>
      <c r="G105" s="4"/>
      <c r="H105" s="4"/>
      <c r="I105" s="4"/>
      <c r="J105" s="4"/>
      <c r="K105" s="4"/>
      <c r="L105" s="4"/>
      <c r="M105" s="4"/>
      <c r="N105" s="4"/>
      <c r="O105" s="52"/>
      <c r="P105" s="52"/>
      <c r="Q105" s="52"/>
      <c r="R105" s="4"/>
      <c r="S105" s="7"/>
      <c r="W105" s="7"/>
      <c r="X105" s="7"/>
      <c r="Y105" s="7"/>
      <c r="AD105" s="114"/>
      <c r="AE105" s="114"/>
      <c r="AF105" s="114"/>
      <c r="AG105" s="246"/>
      <c r="AH105" s="246"/>
      <c r="AI105" s="114"/>
      <c r="AJ105" s="114"/>
      <c r="AK105" s="114"/>
      <c r="AL105" s="114"/>
      <c r="AM105" s="114"/>
      <c r="AN105" s="114"/>
      <c r="AO105" s="150"/>
      <c r="AP105" s="150"/>
      <c r="AQ105" s="150"/>
      <c r="AR105" s="280"/>
      <c r="AS105" s="280"/>
      <c r="AT105" s="280"/>
      <c r="AU105" s="280"/>
      <c r="AV105" s="280"/>
      <c r="AW105" s="280"/>
    </row>
    <row r="106" spans="1:49" s="112" customFormat="1">
      <c r="A106" s="47"/>
      <c r="B106" s="154"/>
      <c r="C106" s="4"/>
      <c r="D106" s="4"/>
      <c r="E106" s="4"/>
      <c r="F106" s="4"/>
      <c r="G106" s="4"/>
      <c r="H106" s="4"/>
      <c r="I106" s="4"/>
      <c r="J106" s="4"/>
      <c r="K106" s="4"/>
      <c r="L106" s="4"/>
      <c r="M106" s="4"/>
      <c r="N106" s="4"/>
      <c r="O106" s="52"/>
      <c r="P106" s="52"/>
      <c r="Q106" s="52"/>
      <c r="R106" s="4"/>
      <c r="S106" s="7"/>
      <c r="W106" s="7"/>
      <c r="X106" s="7"/>
      <c r="Y106" s="7"/>
      <c r="AD106" s="114"/>
      <c r="AE106" s="114"/>
      <c r="AF106" s="114"/>
      <c r="AG106" s="246"/>
      <c r="AH106" s="246"/>
      <c r="AI106" s="114"/>
      <c r="AJ106" s="114"/>
      <c r="AK106" s="114"/>
      <c r="AL106" s="114"/>
      <c r="AM106" s="114"/>
      <c r="AN106" s="114"/>
      <c r="AO106" s="150"/>
      <c r="AP106" s="150"/>
      <c r="AQ106" s="150"/>
      <c r="AR106" s="280"/>
      <c r="AS106" s="280"/>
      <c r="AT106" s="280"/>
      <c r="AU106" s="280"/>
      <c r="AV106" s="280"/>
      <c r="AW106" s="280"/>
    </row>
    <row r="107" spans="1:49" s="112" customFormat="1">
      <c r="A107" s="47"/>
      <c r="B107" s="154"/>
      <c r="C107" s="4"/>
      <c r="D107" s="4"/>
      <c r="E107" s="4"/>
      <c r="F107" s="4"/>
      <c r="G107" s="4"/>
      <c r="H107" s="4"/>
      <c r="I107" s="4"/>
      <c r="J107" s="4"/>
      <c r="K107" s="4"/>
      <c r="L107" s="4"/>
      <c r="M107" s="4"/>
      <c r="N107" s="4"/>
      <c r="O107" s="52"/>
      <c r="P107" s="52"/>
      <c r="Q107" s="52"/>
      <c r="R107" s="4"/>
      <c r="S107" s="7"/>
      <c r="W107" s="7"/>
      <c r="X107" s="7"/>
      <c r="Y107" s="7"/>
      <c r="AD107" s="114"/>
      <c r="AE107" s="114"/>
      <c r="AF107" s="114"/>
      <c r="AG107" s="246"/>
      <c r="AH107" s="246"/>
      <c r="AI107" s="114"/>
      <c r="AJ107" s="114"/>
      <c r="AK107" s="114"/>
      <c r="AL107" s="114"/>
      <c r="AM107" s="114"/>
      <c r="AN107" s="114"/>
      <c r="AO107" s="150"/>
      <c r="AP107" s="150"/>
      <c r="AQ107" s="150"/>
      <c r="AR107" s="280"/>
      <c r="AS107" s="280"/>
      <c r="AT107" s="280"/>
      <c r="AU107" s="280"/>
      <c r="AV107" s="280"/>
      <c r="AW107" s="280"/>
    </row>
    <row r="108" spans="1:49" s="112" customFormat="1">
      <c r="A108" s="47"/>
      <c r="B108" s="154"/>
      <c r="C108" s="4"/>
      <c r="D108" s="4"/>
      <c r="E108" s="4"/>
      <c r="F108" s="4"/>
      <c r="G108" s="4"/>
      <c r="H108" s="4"/>
      <c r="I108" s="4"/>
      <c r="J108" s="4"/>
      <c r="K108" s="4"/>
      <c r="L108" s="4"/>
      <c r="M108" s="4"/>
      <c r="N108" s="4"/>
      <c r="O108" s="52"/>
      <c r="P108" s="52"/>
      <c r="Q108" s="52"/>
      <c r="R108" s="4"/>
      <c r="S108" s="7"/>
      <c r="W108" s="7"/>
      <c r="X108" s="7"/>
      <c r="Y108" s="7"/>
      <c r="AD108" s="114"/>
      <c r="AE108" s="114"/>
      <c r="AF108" s="114"/>
      <c r="AG108" s="246"/>
      <c r="AH108" s="246"/>
      <c r="AI108" s="114"/>
      <c r="AJ108" s="114"/>
      <c r="AK108" s="114"/>
      <c r="AL108" s="114"/>
      <c r="AM108" s="114"/>
      <c r="AN108" s="114"/>
      <c r="AO108" s="150"/>
      <c r="AP108" s="150"/>
      <c r="AQ108" s="150"/>
      <c r="AR108" s="280"/>
      <c r="AS108" s="280"/>
      <c r="AT108" s="280"/>
      <c r="AU108" s="280"/>
      <c r="AV108" s="280"/>
      <c r="AW108" s="280"/>
    </row>
    <row r="109" spans="1:49" s="112" customFormat="1">
      <c r="A109" s="47"/>
      <c r="B109" s="154"/>
      <c r="C109" s="4"/>
      <c r="D109" s="4"/>
      <c r="E109" s="4"/>
      <c r="F109" s="4"/>
      <c r="G109" s="4"/>
      <c r="H109" s="4"/>
      <c r="I109" s="4"/>
      <c r="J109" s="4"/>
      <c r="K109" s="4"/>
      <c r="L109" s="4"/>
      <c r="M109" s="4"/>
      <c r="N109" s="4"/>
      <c r="O109" s="52"/>
      <c r="P109" s="52"/>
      <c r="Q109" s="52"/>
      <c r="R109" s="4"/>
      <c r="S109" s="7"/>
      <c r="W109" s="7"/>
      <c r="X109" s="7"/>
      <c r="Y109" s="7"/>
      <c r="AD109" s="114"/>
      <c r="AE109" s="114"/>
      <c r="AF109" s="114"/>
      <c r="AG109" s="246"/>
      <c r="AH109" s="246"/>
      <c r="AI109" s="114"/>
      <c r="AJ109" s="114"/>
      <c r="AK109" s="114"/>
      <c r="AL109" s="114"/>
      <c r="AM109" s="114"/>
      <c r="AN109" s="114"/>
      <c r="AO109" s="150"/>
      <c r="AP109" s="150"/>
      <c r="AQ109" s="150"/>
      <c r="AR109" s="280"/>
      <c r="AS109" s="280"/>
      <c r="AT109" s="280"/>
      <c r="AU109" s="280"/>
      <c r="AV109" s="280"/>
      <c r="AW109" s="280"/>
    </row>
    <row r="110" spans="1:49" s="112" customFormat="1">
      <c r="A110" s="47"/>
      <c r="B110" s="154"/>
      <c r="C110" s="4"/>
      <c r="D110" s="4"/>
      <c r="E110" s="4"/>
      <c r="F110" s="4"/>
      <c r="G110" s="4"/>
      <c r="H110" s="4"/>
      <c r="I110" s="4"/>
      <c r="J110" s="4"/>
      <c r="K110" s="4"/>
      <c r="L110" s="4"/>
      <c r="M110" s="4"/>
      <c r="N110" s="4"/>
      <c r="O110" s="52"/>
      <c r="P110" s="52"/>
      <c r="Q110" s="52"/>
      <c r="R110" s="4"/>
      <c r="S110" s="7"/>
      <c r="W110" s="7"/>
      <c r="X110" s="7"/>
      <c r="Y110" s="7"/>
      <c r="AD110" s="114"/>
      <c r="AE110" s="114"/>
      <c r="AF110" s="114"/>
      <c r="AG110" s="246"/>
      <c r="AH110" s="246"/>
      <c r="AI110" s="114"/>
      <c r="AJ110" s="114"/>
      <c r="AK110" s="114"/>
      <c r="AL110" s="114"/>
      <c r="AM110" s="114"/>
      <c r="AN110" s="114"/>
      <c r="AO110" s="150"/>
      <c r="AP110" s="150"/>
      <c r="AQ110" s="150"/>
      <c r="AR110" s="280"/>
      <c r="AS110" s="280"/>
      <c r="AT110" s="280"/>
      <c r="AU110" s="280"/>
      <c r="AV110" s="280"/>
      <c r="AW110" s="280"/>
    </row>
    <row r="111" spans="1:49" s="112" customFormat="1">
      <c r="A111" s="47"/>
      <c r="B111" s="154"/>
      <c r="C111" s="4"/>
      <c r="D111" s="4"/>
      <c r="E111" s="4"/>
      <c r="F111" s="4"/>
      <c r="G111" s="4"/>
      <c r="H111" s="4"/>
      <c r="I111" s="4"/>
      <c r="J111" s="4"/>
      <c r="K111" s="4"/>
      <c r="L111" s="4"/>
      <c r="M111" s="4"/>
      <c r="N111" s="4"/>
      <c r="O111" s="52"/>
      <c r="P111" s="52"/>
      <c r="Q111" s="52"/>
      <c r="R111" s="4"/>
      <c r="S111" s="7"/>
      <c r="W111" s="7"/>
      <c r="X111" s="7"/>
      <c r="Y111" s="7"/>
      <c r="AD111" s="114"/>
      <c r="AE111" s="114"/>
      <c r="AF111" s="114"/>
      <c r="AG111" s="246"/>
      <c r="AH111" s="246"/>
      <c r="AI111" s="114"/>
      <c r="AJ111" s="114"/>
      <c r="AK111" s="114"/>
      <c r="AL111" s="114"/>
      <c r="AM111" s="114"/>
      <c r="AN111" s="114"/>
      <c r="AO111" s="150"/>
      <c r="AP111" s="150"/>
      <c r="AQ111" s="150"/>
      <c r="AR111" s="280"/>
      <c r="AS111" s="280"/>
      <c r="AT111" s="280"/>
      <c r="AU111" s="280"/>
      <c r="AV111" s="280"/>
      <c r="AW111" s="280"/>
    </row>
    <row r="112" spans="1:49" s="112" customFormat="1">
      <c r="A112" s="47"/>
      <c r="B112" s="154"/>
      <c r="C112" s="4"/>
      <c r="D112" s="4"/>
      <c r="E112" s="4"/>
      <c r="F112" s="4"/>
      <c r="G112" s="4"/>
      <c r="H112" s="4"/>
      <c r="I112" s="4"/>
      <c r="J112" s="4"/>
      <c r="K112" s="4"/>
      <c r="L112" s="4"/>
      <c r="M112" s="4"/>
      <c r="N112" s="4"/>
      <c r="O112" s="52"/>
      <c r="P112" s="52"/>
      <c r="Q112" s="52"/>
      <c r="R112" s="4"/>
      <c r="S112" s="7"/>
      <c r="W112" s="7"/>
      <c r="X112" s="7"/>
      <c r="Y112" s="7"/>
      <c r="AD112" s="114"/>
      <c r="AE112" s="114"/>
      <c r="AF112" s="114"/>
      <c r="AG112" s="246"/>
      <c r="AH112" s="246"/>
      <c r="AI112" s="114"/>
      <c r="AJ112" s="114"/>
      <c r="AK112" s="114"/>
      <c r="AL112" s="114"/>
      <c r="AM112" s="114"/>
      <c r="AN112" s="114"/>
      <c r="AO112" s="150"/>
      <c r="AP112" s="150"/>
      <c r="AQ112" s="150"/>
      <c r="AR112" s="280"/>
      <c r="AS112" s="280"/>
      <c r="AT112" s="280"/>
      <c r="AU112" s="280"/>
      <c r="AV112" s="280"/>
      <c r="AW112" s="280"/>
    </row>
    <row r="113" spans="1:49" s="112" customFormat="1">
      <c r="A113" s="47"/>
      <c r="B113" s="154"/>
      <c r="C113" s="4"/>
      <c r="D113" s="4"/>
      <c r="E113" s="4"/>
      <c r="F113" s="4"/>
      <c r="G113" s="4"/>
      <c r="H113" s="4"/>
      <c r="I113" s="4"/>
      <c r="J113" s="4"/>
      <c r="K113" s="4"/>
      <c r="L113" s="4"/>
      <c r="M113" s="4"/>
      <c r="N113" s="4"/>
      <c r="O113" s="52"/>
      <c r="P113" s="52"/>
      <c r="Q113" s="52"/>
      <c r="R113" s="4"/>
      <c r="S113" s="7"/>
      <c r="W113" s="7"/>
      <c r="X113" s="7"/>
      <c r="Y113" s="7"/>
      <c r="AD113" s="114"/>
      <c r="AE113" s="114"/>
      <c r="AF113" s="114"/>
      <c r="AG113" s="246"/>
      <c r="AH113" s="246"/>
      <c r="AI113" s="114"/>
      <c r="AJ113" s="114"/>
      <c r="AK113" s="114"/>
      <c r="AL113" s="114"/>
      <c r="AM113" s="114"/>
      <c r="AN113" s="114"/>
      <c r="AO113" s="150"/>
      <c r="AP113" s="150"/>
      <c r="AQ113" s="150"/>
      <c r="AR113" s="280"/>
      <c r="AS113" s="280"/>
      <c r="AT113" s="280"/>
      <c r="AU113" s="280"/>
      <c r="AV113" s="280"/>
      <c r="AW113" s="280"/>
    </row>
    <row r="114" spans="1:49" s="112" customFormat="1">
      <c r="A114" s="47"/>
      <c r="B114" s="154"/>
      <c r="C114" s="4"/>
      <c r="D114" s="4"/>
      <c r="E114" s="4"/>
      <c r="F114" s="4"/>
      <c r="G114" s="4"/>
      <c r="H114" s="4"/>
      <c r="I114" s="4"/>
      <c r="J114" s="4"/>
      <c r="K114" s="4"/>
      <c r="L114" s="4"/>
      <c r="M114" s="4"/>
      <c r="N114" s="4"/>
      <c r="O114" s="52"/>
      <c r="P114" s="52"/>
      <c r="Q114" s="52"/>
      <c r="R114" s="4"/>
      <c r="S114" s="7"/>
      <c r="W114" s="7"/>
      <c r="X114" s="7"/>
      <c r="Y114" s="7"/>
      <c r="AD114" s="114"/>
      <c r="AE114" s="114"/>
      <c r="AF114" s="114"/>
      <c r="AG114" s="246"/>
      <c r="AH114" s="246"/>
      <c r="AI114" s="114"/>
      <c r="AJ114" s="114"/>
      <c r="AK114" s="114"/>
      <c r="AL114" s="114"/>
      <c r="AM114" s="114"/>
      <c r="AN114" s="114"/>
      <c r="AO114" s="150"/>
      <c r="AP114" s="150"/>
      <c r="AQ114" s="150"/>
      <c r="AR114" s="280"/>
      <c r="AS114" s="280"/>
      <c r="AT114" s="280"/>
      <c r="AU114" s="280"/>
      <c r="AV114" s="280"/>
      <c r="AW114" s="280"/>
    </row>
    <row r="115" spans="1:49" s="112" customFormat="1">
      <c r="A115" s="47"/>
      <c r="B115" s="154"/>
      <c r="C115" s="4"/>
      <c r="D115" s="4"/>
      <c r="E115" s="4"/>
      <c r="F115" s="4"/>
      <c r="G115" s="4"/>
      <c r="H115" s="4"/>
      <c r="I115" s="4"/>
      <c r="J115" s="4"/>
      <c r="K115" s="4"/>
      <c r="L115" s="4"/>
      <c r="M115" s="4"/>
      <c r="N115" s="4"/>
      <c r="O115" s="52"/>
      <c r="P115" s="52"/>
      <c r="Q115" s="52"/>
      <c r="R115" s="4"/>
      <c r="S115" s="7"/>
      <c r="W115" s="7"/>
      <c r="X115" s="7"/>
      <c r="Y115" s="7"/>
      <c r="AD115" s="114"/>
      <c r="AE115" s="114"/>
      <c r="AF115" s="114"/>
      <c r="AG115" s="246"/>
      <c r="AH115" s="246"/>
      <c r="AI115" s="114"/>
      <c r="AJ115" s="114"/>
      <c r="AK115" s="114"/>
      <c r="AL115" s="114"/>
      <c r="AM115" s="114"/>
      <c r="AN115" s="114"/>
      <c r="AO115" s="150"/>
      <c r="AP115" s="150"/>
      <c r="AQ115" s="150"/>
      <c r="AR115" s="280"/>
      <c r="AS115" s="280"/>
      <c r="AT115" s="280"/>
      <c r="AU115" s="280"/>
      <c r="AV115" s="280"/>
      <c r="AW115" s="280"/>
    </row>
    <row r="116" spans="1:49" s="112" customFormat="1">
      <c r="A116" s="47"/>
      <c r="B116" s="154"/>
      <c r="C116" s="4"/>
      <c r="D116" s="4"/>
      <c r="E116" s="4"/>
      <c r="F116" s="4"/>
      <c r="G116" s="4"/>
      <c r="H116" s="4"/>
      <c r="I116" s="4"/>
      <c r="J116" s="4"/>
      <c r="K116" s="4"/>
      <c r="L116" s="4"/>
      <c r="M116" s="4"/>
      <c r="N116" s="4"/>
      <c r="O116" s="52"/>
      <c r="P116" s="52"/>
      <c r="Q116" s="52"/>
      <c r="R116" s="4"/>
      <c r="S116" s="7"/>
      <c r="W116" s="7"/>
      <c r="X116" s="7"/>
      <c r="Y116" s="7"/>
      <c r="AD116" s="114"/>
      <c r="AE116" s="114"/>
      <c r="AF116" s="114"/>
      <c r="AG116" s="246"/>
      <c r="AH116" s="246"/>
      <c r="AI116" s="114"/>
      <c r="AJ116" s="114"/>
      <c r="AK116" s="114"/>
      <c r="AL116" s="114"/>
      <c r="AM116" s="114"/>
      <c r="AN116" s="114"/>
      <c r="AO116" s="150"/>
      <c r="AP116" s="150"/>
      <c r="AQ116" s="150"/>
      <c r="AR116" s="280"/>
      <c r="AS116" s="280"/>
      <c r="AT116" s="280"/>
      <c r="AU116" s="280"/>
      <c r="AV116" s="280"/>
      <c r="AW116" s="280"/>
    </row>
    <row r="117" spans="1:49" s="112" customFormat="1">
      <c r="A117" s="47"/>
      <c r="B117" s="154"/>
      <c r="C117" s="4"/>
      <c r="D117" s="4"/>
      <c r="E117" s="4"/>
      <c r="F117" s="4"/>
      <c r="G117" s="4"/>
      <c r="H117" s="4"/>
      <c r="I117" s="4"/>
      <c r="J117" s="4"/>
      <c r="K117" s="4"/>
      <c r="L117" s="4"/>
      <c r="M117" s="4"/>
      <c r="N117" s="4"/>
      <c r="O117" s="52"/>
      <c r="P117" s="52"/>
      <c r="Q117" s="52"/>
      <c r="R117" s="4"/>
      <c r="S117" s="7"/>
      <c r="W117" s="7"/>
      <c r="X117" s="7"/>
      <c r="Y117" s="7"/>
      <c r="AD117" s="114"/>
      <c r="AE117" s="114"/>
      <c r="AF117" s="114"/>
      <c r="AG117" s="246"/>
      <c r="AH117" s="246"/>
      <c r="AI117" s="114"/>
      <c r="AJ117" s="114"/>
      <c r="AK117" s="114"/>
      <c r="AL117" s="114"/>
      <c r="AM117" s="114"/>
      <c r="AN117" s="114"/>
      <c r="AO117" s="150"/>
      <c r="AP117" s="150"/>
      <c r="AQ117" s="150"/>
      <c r="AR117" s="280"/>
      <c r="AS117" s="280"/>
      <c r="AT117" s="280"/>
      <c r="AU117" s="280"/>
      <c r="AV117" s="280"/>
      <c r="AW117" s="280"/>
    </row>
    <row r="118" spans="1:49" s="112" customFormat="1">
      <c r="A118" s="47"/>
      <c r="B118" s="154"/>
      <c r="C118" s="4"/>
      <c r="D118" s="4"/>
      <c r="E118" s="4"/>
      <c r="F118" s="4"/>
      <c r="G118" s="4"/>
      <c r="H118" s="4"/>
      <c r="I118" s="4"/>
      <c r="J118" s="4"/>
      <c r="K118" s="4"/>
      <c r="L118" s="4"/>
      <c r="M118" s="4"/>
      <c r="N118" s="4"/>
      <c r="O118" s="52"/>
      <c r="P118" s="52"/>
      <c r="Q118" s="52"/>
      <c r="R118" s="4"/>
      <c r="S118" s="7"/>
      <c r="W118" s="7"/>
      <c r="X118" s="7"/>
      <c r="Y118" s="7"/>
      <c r="AD118" s="114"/>
      <c r="AE118" s="114"/>
      <c r="AF118" s="114"/>
      <c r="AG118" s="246"/>
      <c r="AH118" s="246"/>
      <c r="AI118" s="114"/>
      <c r="AJ118" s="114"/>
      <c r="AK118" s="114"/>
      <c r="AL118" s="114"/>
      <c r="AM118" s="114"/>
      <c r="AN118" s="114"/>
      <c r="AO118" s="150"/>
      <c r="AP118" s="150"/>
      <c r="AQ118" s="150"/>
      <c r="AR118" s="280"/>
      <c r="AS118" s="280"/>
      <c r="AT118" s="280"/>
      <c r="AU118" s="280"/>
      <c r="AV118" s="280"/>
      <c r="AW118" s="280"/>
    </row>
    <row r="119" spans="1:49" s="112" customFormat="1">
      <c r="A119" s="47"/>
      <c r="B119" s="154"/>
      <c r="C119" s="4"/>
      <c r="D119" s="4"/>
      <c r="E119" s="4"/>
      <c r="F119" s="4"/>
      <c r="G119" s="4"/>
      <c r="H119" s="4"/>
      <c r="I119" s="4"/>
      <c r="J119" s="4"/>
      <c r="K119" s="4"/>
      <c r="L119" s="4"/>
      <c r="M119" s="4"/>
      <c r="N119" s="4"/>
      <c r="O119" s="52"/>
      <c r="P119" s="52"/>
      <c r="Q119" s="52"/>
      <c r="R119" s="4"/>
      <c r="S119" s="7"/>
      <c r="W119" s="7"/>
      <c r="X119" s="7"/>
      <c r="Y119" s="7"/>
      <c r="AD119" s="114"/>
      <c r="AE119" s="114"/>
      <c r="AF119" s="114"/>
      <c r="AG119" s="246"/>
      <c r="AH119" s="246"/>
      <c r="AI119" s="114"/>
      <c r="AJ119" s="114"/>
      <c r="AK119" s="114"/>
      <c r="AL119" s="114"/>
      <c r="AM119" s="114"/>
      <c r="AN119" s="114"/>
      <c r="AO119" s="150"/>
      <c r="AP119" s="150"/>
      <c r="AQ119" s="150"/>
      <c r="AR119" s="280"/>
      <c r="AS119" s="280"/>
      <c r="AT119" s="280"/>
      <c r="AU119" s="280"/>
      <c r="AV119" s="280"/>
      <c r="AW119" s="280"/>
    </row>
    <row r="120" spans="1:49" s="112" customFormat="1">
      <c r="A120" s="47"/>
      <c r="B120" s="154"/>
      <c r="C120" s="4"/>
      <c r="D120" s="4"/>
      <c r="E120" s="4"/>
      <c r="F120" s="4"/>
      <c r="G120" s="4"/>
      <c r="H120" s="4"/>
      <c r="I120" s="4"/>
      <c r="J120" s="4"/>
      <c r="K120" s="4"/>
      <c r="L120" s="4"/>
      <c r="M120" s="4"/>
      <c r="N120" s="4"/>
      <c r="O120" s="52"/>
      <c r="P120" s="52"/>
      <c r="Q120" s="52"/>
      <c r="R120" s="4"/>
      <c r="S120" s="7"/>
      <c r="W120" s="7"/>
      <c r="X120" s="7"/>
      <c r="Y120" s="7"/>
      <c r="AD120" s="114"/>
      <c r="AE120" s="114"/>
      <c r="AF120" s="114"/>
      <c r="AG120" s="246"/>
      <c r="AH120" s="246"/>
      <c r="AI120" s="114"/>
      <c r="AJ120" s="114"/>
      <c r="AK120" s="114"/>
      <c r="AL120" s="114"/>
      <c r="AM120" s="114"/>
      <c r="AN120" s="114"/>
      <c r="AO120" s="150"/>
      <c r="AP120" s="150"/>
      <c r="AQ120" s="150"/>
      <c r="AR120" s="280"/>
      <c r="AS120" s="280"/>
      <c r="AT120" s="280"/>
      <c r="AU120" s="280"/>
      <c r="AV120" s="280"/>
      <c r="AW120" s="280"/>
    </row>
    <row r="121" spans="1:49" s="112" customFormat="1">
      <c r="A121" s="47"/>
      <c r="B121" s="154"/>
      <c r="C121" s="4"/>
      <c r="D121" s="4"/>
      <c r="E121" s="4"/>
      <c r="F121" s="4"/>
      <c r="G121" s="4"/>
      <c r="H121" s="4"/>
      <c r="I121" s="4"/>
      <c r="J121" s="4"/>
      <c r="K121" s="4"/>
      <c r="L121" s="4"/>
      <c r="M121" s="4"/>
      <c r="N121" s="4"/>
      <c r="O121" s="52"/>
      <c r="P121" s="52"/>
      <c r="Q121" s="52"/>
      <c r="R121" s="4"/>
      <c r="S121" s="7"/>
      <c r="W121" s="7"/>
      <c r="X121" s="7"/>
      <c r="Y121" s="7"/>
      <c r="AD121" s="114"/>
      <c r="AE121" s="114"/>
      <c r="AF121" s="114"/>
      <c r="AG121" s="246"/>
      <c r="AH121" s="246"/>
      <c r="AI121" s="114"/>
      <c r="AJ121" s="114"/>
      <c r="AK121" s="114"/>
      <c r="AL121" s="114"/>
      <c r="AM121" s="114"/>
      <c r="AN121" s="114"/>
      <c r="AO121" s="150"/>
      <c r="AP121" s="150"/>
      <c r="AQ121" s="150"/>
      <c r="AR121" s="280"/>
      <c r="AS121" s="280"/>
      <c r="AT121" s="280"/>
      <c r="AU121" s="280"/>
      <c r="AV121" s="280"/>
      <c r="AW121" s="280"/>
    </row>
    <row r="122" spans="1:49" s="112" customFormat="1">
      <c r="A122" s="47"/>
      <c r="B122" s="154"/>
      <c r="C122" s="4"/>
      <c r="D122" s="4"/>
      <c r="E122" s="4"/>
      <c r="F122" s="4"/>
      <c r="G122" s="4"/>
      <c r="H122" s="4"/>
      <c r="I122" s="4"/>
      <c r="J122" s="4"/>
      <c r="K122" s="4"/>
      <c r="L122" s="4"/>
      <c r="M122" s="4"/>
      <c r="N122" s="4"/>
      <c r="O122" s="52"/>
      <c r="P122" s="52"/>
      <c r="Q122" s="52"/>
      <c r="R122" s="4"/>
      <c r="S122" s="7"/>
      <c r="W122" s="7"/>
      <c r="X122" s="7"/>
      <c r="Y122" s="7"/>
      <c r="AD122" s="114"/>
      <c r="AE122" s="114"/>
      <c r="AF122" s="114"/>
      <c r="AG122" s="246"/>
      <c r="AH122" s="246"/>
      <c r="AI122" s="114"/>
      <c r="AJ122" s="114"/>
      <c r="AK122" s="114"/>
      <c r="AL122" s="114"/>
      <c r="AM122" s="114"/>
      <c r="AN122" s="114"/>
      <c r="AO122" s="150"/>
      <c r="AP122" s="150"/>
      <c r="AQ122" s="150"/>
      <c r="AR122" s="280"/>
      <c r="AS122" s="280"/>
      <c r="AT122" s="280"/>
      <c r="AU122" s="280"/>
      <c r="AV122" s="280"/>
      <c r="AW122" s="280"/>
    </row>
    <row r="123" spans="1:49" s="112" customFormat="1">
      <c r="A123" s="47"/>
      <c r="B123" s="154"/>
      <c r="C123" s="4"/>
      <c r="D123" s="4"/>
      <c r="E123" s="4"/>
      <c r="F123" s="4"/>
      <c r="G123" s="4"/>
      <c r="H123" s="4"/>
      <c r="I123" s="4"/>
      <c r="J123" s="4"/>
      <c r="K123" s="4"/>
      <c r="L123" s="4"/>
      <c r="M123" s="4"/>
      <c r="N123" s="4"/>
      <c r="O123" s="52"/>
      <c r="P123" s="52"/>
      <c r="Q123" s="52"/>
      <c r="R123" s="4"/>
      <c r="S123" s="7"/>
      <c r="W123" s="7"/>
      <c r="X123" s="7"/>
      <c r="Y123" s="7"/>
      <c r="AD123" s="114"/>
      <c r="AE123" s="114"/>
      <c r="AF123" s="114"/>
      <c r="AG123" s="246"/>
      <c r="AH123" s="246"/>
      <c r="AI123" s="114"/>
      <c r="AJ123" s="114"/>
      <c r="AK123" s="114"/>
      <c r="AL123" s="114"/>
      <c r="AM123" s="114"/>
      <c r="AN123" s="114"/>
      <c r="AO123" s="150"/>
      <c r="AP123" s="150"/>
      <c r="AQ123" s="150"/>
      <c r="AR123" s="280"/>
      <c r="AS123" s="280"/>
      <c r="AT123" s="280"/>
      <c r="AU123" s="280"/>
      <c r="AV123" s="280"/>
      <c r="AW123" s="280"/>
    </row>
    <row r="124" spans="1:49" s="112" customFormat="1">
      <c r="A124" s="47"/>
      <c r="B124" s="154"/>
      <c r="C124" s="4"/>
      <c r="D124" s="4"/>
      <c r="E124" s="4"/>
      <c r="F124" s="4"/>
      <c r="G124" s="4"/>
      <c r="H124" s="4"/>
      <c r="I124" s="4"/>
      <c r="J124" s="4"/>
      <c r="K124" s="4"/>
      <c r="L124" s="4"/>
      <c r="M124" s="4"/>
      <c r="N124" s="4"/>
      <c r="O124" s="52"/>
      <c r="P124" s="52"/>
      <c r="Q124" s="52"/>
      <c r="R124" s="4"/>
      <c r="S124" s="7"/>
      <c r="W124" s="7"/>
      <c r="X124" s="7"/>
      <c r="Y124" s="7"/>
      <c r="AD124" s="114"/>
      <c r="AE124" s="114"/>
      <c r="AF124" s="114"/>
      <c r="AG124" s="246"/>
      <c r="AH124" s="246"/>
      <c r="AI124" s="114"/>
      <c r="AJ124" s="114"/>
      <c r="AK124" s="114"/>
      <c r="AL124" s="114"/>
      <c r="AM124" s="114"/>
      <c r="AN124" s="114"/>
      <c r="AO124" s="150"/>
      <c r="AP124" s="150"/>
      <c r="AQ124" s="150"/>
      <c r="AR124" s="280"/>
      <c r="AS124" s="280"/>
      <c r="AT124" s="280"/>
      <c r="AU124" s="280"/>
      <c r="AV124" s="280"/>
      <c r="AW124" s="280"/>
    </row>
    <row r="125" spans="1:49" s="112" customFormat="1">
      <c r="A125" s="47"/>
      <c r="C125" s="4"/>
      <c r="D125" s="4"/>
      <c r="E125" s="4"/>
      <c r="F125" s="4"/>
      <c r="G125" s="4"/>
      <c r="H125" s="4"/>
      <c r="I125" s="4"/>
      <c r="J125" s="4"/>
      <c r="K125" s="4"/>
      <c r="L125" s="4"/>
      <c r="M125" s="4"/>
      <c r="N125" s="4"/>
      <c r="O125" s="52"/>
      <c r="P125" s="52"/>
      <c r="Q125" s="52"/>
      <c r="R125" s="4"/>
      <c r="S125" s="7"/>
      <c r="W125" s="7"/>
      <c r="X125" s="7"/>
      <c r="Y125" s="7"/>
      <c r="AD125" s="114"/>
      <c r="AE125" s="114"/>
      <c r="AF125" s="114"/>
      <c r="AG125" s="246"/>
      <c r="AH125" s="246"/>
      <c r="AI125" s="114"/>
      <c r="AJ125" s="114"/>
      <c r="AK125" s="114"/>
      <c r="AL125" s="114"/>
      <c r="AM125" s="114"/>
      <c r="AN125" s="114"/>
      <c r="AO125" s="150"/>
      <c r="AP125" s="150"/>
      <c r="AQ125" s="150"/>
      <c r="AR125" s="280"/>
      <c r="AS125" s="280"/>
      <c r="AT125" s="280"/>
      <c r="AU125" s="280"/>
      <c r="AV125" s="280"/>
      <c r="AW125" s="280"/>
    </row>
    <row r="126" spans="1:49" s="112" customFormat="1">
      <c r="A126" s="47"/>
      <c r="B126" s="154"/>
      <c r="C126" s="4"/>
      <c r="D126" s="4"/>
      <c r="E126" s="4"/>
      <c r="F126" s="4"/>
      <c r="G126" s="4"/>
      <c r="H126" s="4"/>
      <c r="I126" s="4"/>
      <c r="J126" s="4"/>
      <c r="K126" s="4"/>
      <c r="L126" s="4"/>
      <c r="M126" s="4"/>
      <c r="N126" s="4"/>
      <c r="O126" s="52"/>
      <c r="P126" s="52"/>
      <c r="Q126" s="52"/>
      <c r="R126" s="4"/>
      <c r="S126" s="7"/>
      <c r="W126" s="7"/>
      <c r="X126" s="7"/>
      <c r="Y126" s="7"/>
      <c r="AD126" s="114"/>
      <c r="AE126" s="114"/>
      <c r="AF126" s="114"/>
      <c r="AG126" s="246"/>
      <c r="AH126" s="246"/>
      <c r="AI126" s="114"/>
      <c r="AJ126" s="114"/>
      <c r="AK126" s="114"/>
      <c r="AL126" s="114"/>
      <c r="AM126" s="114"/>
      <c r="AN126" s="114"/>
      <c r="AO126" s="150"/>
      <c r="AP126" s="150"/>
      <c r="AQ126" s="150"/>
      <c r="AR126" s="280"/>
      <c r="AS126" s="280"/>
      <c r="AT126" s="280"/>
      <c r="AU126" s="280"/>
      <c r="AV126" s="280"/>
      <c r="AW126" s="280"/>
    </row>
    <row r="127" spans="1:49" s="112" customFormat="1">
      <c r="A127" s="47"/>
      <c r="B127" s="154"/>
      <c r="C127" s="4"/>
      <c r="D127" s="4"/>
      <c r="E127" s="4"/>
      <c r="F127" s="4"/>
      <c r="G127" s="4"/>
      <c r="H127" s="4"/>
      <c r="I127" s="4"/>
      <c r="J127" s="4"/>
      <c r="K127" s="4"/>
      <c r="L127" s="4"/>
      <c r="M127" s="4"/>
      <c r="N127" s="4"/>
      <c r="O127" s="52"/>
      <c r="P127" s="52"/>
      <c r="Q127" s="52"/>
      <c r="R127" s="4"/>
      <c r="S127" s="7"/>
      <c r="W127" s="7"/>
      <c r="X127" s="7"/>
      <c r="Y127" s="7"/>
      <c r="AD127" s="114"/>
      <c r="AE127" s="114"/>
      <c r="AF127" s="114"/>
      <c r="AG127" s="246"/>
      <c r="AH127" s="246"/>
      <c r="AI127" s="114"/>
      <c r="AJ127" s="114"/>
      <c r="AK127" s="114"/>
      <c r="AL127" s="114"/>
      <c r="AM127" s="114"/>
      <c r="AN127" s="114"/>
      <c r="AO127" s="150"/>
      <c r="AP127" s="150"/>
      <c r="AQ127" s="150"/>
      <c r="AR127" s="280"/>
      <c r="AS127" s="280"/>
      <c r="AT127" s="280"/>
      <c r="AU127" s="280"/>
      <c r="AV127" s="280"/>
      <c r="AW127" s="280"/>
    </row>
    <row r="128" spans="1:49" s="112" customFormat="1">
      <c r="A128" s="47"/>
      <c r="B128" s="154"/>
      <c r="C128" s="4"/>
      <c r="D128" s="4"/>
      <c r="E128" s="4"/>
      <c r="F128" s="4"/>
      <c r="G128" s="4"/>
      <c r="H128" s="4"/>
      <c r="I128" s="4"/>
      <c r="J128" s="4"/>
      <c r="K128" s="4"/>
      <c r="L128" s="4"/>
      <c r="M128" s="4"/>
      <c r="N128" s="4"/>
      <c r="O128" s="52"/>
      <c r="P128" s="52"/>
      <c r="Q128" s="52"/>
      <c r="R128" s="4"/>
      <c r="S128" s="7"/>
      <c r="W128" s="7"/>
      <c r="X128" s="7"/>
      <c r="Y128" s="7"/>
      <c r="AD128" s="114"/>
      <c r="AE128" s="114"/>
      <c r="AF128" s="114"/>
      <c r="AG128" s="246"/>
      <c r="AH128" s="246"/>
      <c r="AI128" s="114"/>
      <c r="AJ128" s="114"/>
      <c r="AK128" s="114"/>
      <c r="AL128" s="114"/>
      <c r="AM128" s="114"/>
      <c r="AN128" s="114"/>
      <c r="AO128" s="150"/>
      <c r="AP128" s="150"/>
      <c r="AQ128" s="150"/>
      <c r="AR128" s="280"/>
      <c r="AS128" s="280"/>
      <c r="AT128" s="280"/>
      <c r="AU128" s="280"/>
      <c r="AV128" s="280"/>
      <c r="AW128" s="280"/>
    </row>
    <row r="129" spans="1:49" s="112" customFormat="1">
      <c r="A129" s="47"/>
      <c r="B129" s="154"/>
      <c r="C129" s="4"/>
      <c r="D129" s="4"/>
      <c r="E129" s="4"/>
      <c r="F129" s="4"/>
      <c r="G129" s="4"/>
      <c r="H129" s="4"/>
      <c r="I129" s="4"/>
      <c r="J129" s="4"/>
      <c r="K129" s="4"/>
      <c r="L129" s="4"/>
      <c r="M129" s="4"/>
      <c r="N129" s="4"/>
      <c r="O129" s="52"/>
      <c r="P129" s="52"/>
      <c r="Q129" s="52"/>
      <c r="R129" s="4"/>
      <c r="S129" s="7"/>
      <c r="W129" s="7"/>
      <c r="X129" s="7"/>
      <c r="Y129" s="7"/>
      <c r="AD129" s="114"/>
      <c r="AE129" s="114"/>
      <c r="AF129" s="114"/>
      <c r="AG129" s="246"/>
      <c r="AH129" s="246"/>
      <c r="AI129" s="114"/>
      <c r="AJ129" s="114"/>
      <c r="AK129" s="114"/>
      <c r="AL129" s="114"/>
      <c r="AM129" s="114"/>
      <c r="AN129" s="114"/>
      <c r="AO129" s="150"/>
      <c r="AP129" s="150"/>
      <c r="AQ129" s="150"/>
      <c r="AR129" s="280"/>
      <c r="AS129" s="280"/>
      <c r="AT129" s="280"/>
      <c r="AU129" s="280"/>
      <c r="AV129" s="280"/>
      <c r="AW129" s="280"/>
    </row>
    <row r="130" spans="1:49" s="112" customFormat="1">
      <c r="A130" s="47"/>
      <c r="B130" s="154"/>
      <c r="C130" s="4"/>
      <c r="D130" s="4"/>
      <c r="E130" s="4"/>
      <c r="F130" s="4"/>
      <c r="G130" s="4"/>
      <c r="H130" s="4"/>
      <c r="I130" s="4"/>
      <c r="J130" s="4"/>
      <c r="K130" s="4"/>
      <c r="L130" s="4"/>
      <c r="M130" s="4"/>
      <c r="N130" s="4"/>
      <c r="O130" s="52"/>
      <c r="P130" s="52"/>
      <c r="Q130" s="52"/>
      <c r="R130" s="4"/>
      <c r="S130" s="7"/>
      <c r="W130" s="7"/>
      <c r="X130" s="7"/>
      <c r="Y130" s="7"/>
      <c r="AD130" s="114"/>
      <c r="AE130" s="114"/>
      <c r="AF130" s="114"/>
      <c r="AG130" s="246"/>
      <c r="AH130" s="246"/>
      <c r="AI130" s="114"/>
      <c r="AJ130" s="114"/>
      <c r="AK130" s="114"/>
      <c r="AL130" s="114"/>
      <c r="AM130" s="114"/>
      <c r="AN130" s="114"/>
      <c r="AO130" s="150"/>
      <c r="AP130" s="150"/>
      <c r="AQ130" s="150"/>
      <c r="AR130" s="280"/>
      <c r="AS130" s="280"/>
      <c r="AT130" s="280"/>
      <c r="AU130" s="280"/>
      <c r="AV130" s="280"/>
      <c r="AW130" s="280"/>
    </row>
    <row r="131" spans="1:49" s="112" customFormat="1">
      <c r="A131" s="47"/>
      <c r="B131" s="154"/>
      <c r="C131" s="4"/>
      <c r="D131" s="4"/>
      <c r="E131" s="4"/>
      <c r="F131" s="4"/>
      <c r="G131" s="4"/>
      <c r="H131" s="4"/>
      <c r="I131" s="4"/>
      <c r="J131" s="4"/>
      <c r="K131" s="4"/>
      <c r="L131" s="4"/>
      <c r="M131" s="4"/>
      <c r="N131" s="4"/>
      <c r="O131" s="52"/>
      <c r="P131" s="52"/>
      <c r="Q131" s="52"/>
      <c r="R131" s="4"/>
      <c r="S131" s="7"/>
      <c r="W131" s="7"/>
      <c r="X131" s="7"/>
      <c r="Y131" s="7"/>
      <c r="AD131" s="114"/>
      <c r="AE131" s="114"/>
      <c r="AF131" s="114"/>
      <c r="AG131" s="246"/>
      <c r="AH131" s="246"/>
      <c r="AI131" s="114"/>
      <c r="AJ131" s="114"/>
      <c r="AK131" s="114"/>
      <c r="AL131" s="114"/>
      <c r="AM131" s="114"/>
      <c r="AN131" s="114"/>
      <c r="AO131" s="150"/>
      <c r="AP131" s="150"/>
      <c r="AQ131" s="150"/>
      <c r="AR131" s="280"/>
      <c r="AS131" s="280"/>
      <c r="AT131" s="280"/>
      <c r="AU131" s="280"/>
      <c r="AV131" s="280"/>
      <c r="AW131" s="280"/>
    </row>
    <row r="132" spans="1:49" s="112" customFormat="1">
      <c r="A132" s="47"/>
      <c r="B132" s="154"/>
      <c r="C132" s="4"/>
      <c r="D132" s="4"/>
      <c r="E132" s="4"/>
      <c r="F132" s="4"/>
      <c r="G132" s="4"/>
      <c r="H132" s="4"/>
      <c r="I132" s="4"/>
      <c r="J132" s="4"/>
      <c r="K132" s="4"/>
      <c r="L132" s="4"/>
      <c r="M132" s="4"/>
      <c r="N132" s="4"/>
      <c r="O132" s="52"/>
      <c r="P132" s="52"/>
      <c r="Q132" s="52"/>
      <c r="R132" s="4"/>
      <c r="S132" s="7"/>
      <c r="W132" s="7"/>
      <c r="X132" s="7"/>
      <c r="Y132" s="7"/>
      <c r="AD132" s="114"/>
      <c r="AE132" s="114"/>
      <c r="AF132" s="114"/>
      <c r="AG132" s="246"/>
      <c r="AH132" s="246"/>
      <c r="AI132" s="114"/>
      <c r="AJ132" s="114"/>
      <c r="AK132" s="114"/>
      <c r="AL132" s="114"/>
      <c r="AM132" s="114"/>
      <c r="AN132" s="114"/>
      <c r="AO132" s="150"/>
      <c r="AP132" s="150"/>
      <c r="AQ132" s="150"/>
      <c r="AR132" s="280"/>
      <c r="AS132" s="280"/>
      <c r="AT132" s="280"/>
      <c r="AU132" s="280"/>
      <c r="AV132" s="280"/>
      <c r="AW132" s="280"/>
    </row>
    <row r="133" spans="1:49" s="112" customFormat="1">
      <c r="A133" s="47"/>
      <c r="B133" s="154"/>
      <c r="C133" s="4"/>
      <c r="D133" s="4"/>
      <c r="E133" s="4"/>
      <c r="F133" s="4"/>
      <c r="G133" s="4"/>
      <c r="H133" s="4"/>
      <c r="I133" s="4"/>
      <c r="J133" s="4"/>
      <c r="K133" s="4"/>
      <c r="L133" s="4"/>
      <c r="M133" s="4"/>
      <c r="N133" s="4"/>
      <c r="O133" s="52"/>
      <c r="P133" s="52"/>
      <c r="Q133" s="52"/>
      <c r="R133" s="4"/>
      <c r="S133" s="7"/>
      <c r="W133" s="7"/>
      <c r="X133" s="7"/>
      <c r="Y133" s="7"/>
      <c r="AD133" s="114"/>
      <c r="AE133" s="114"/>
      <c r="AF133" s="114"/>
      <c r="AG133" s="246"/>
      <c r="AH133" s="246"/>
      <c r="AI133" s="114"/>
      <c r="AJ133" s="114"/>
      <c r="AK133" s="114"/>
      <c r="AL133" s="114"/>
      <c r="AM133" s="114"/>
      <c r="AN133" s="114"/>
      <c r="AO133" s="150"/>
      <c r="AP133" s="150"/>
      <c r="AQ133" s="150"/>
      <c r="AR133" s="280"/>
      <c r="AS133" s="280"/>
      <c r="AT133" s="280"/>
      <c r="AU133" s="280"/>
      <c r="AV133" s="280"/>
      <c r="AW133" s="280"/>
    </row>
    <row r="134" spans="1:49" s="112" customFormat="1">
      <c r="A134" s="47"/>
      <c r="B134" s="154"/>
      <c r="C134" s="4"/>
      <c r="D134" s="4"/>
      <c r="E134" s="4"/>
      <c r="F134" s="4"/>
      <c r="G134" s="4"/>
      <c r="H134" s="4"/>
      <c r="I134" s="4"/>
      <c r="J134" s="4"/>
      <c r="K134" s="4"/>
      <c r="L134" s="4"/>
      <c r="M134" s="4"/>
      <c r="N134" s="4"/>
      <c r="O134" s="52"/>
      <c r="P134" s="52"/>
      <c r="Q134" s="52"/>
      <c r="R134" s="4"/>
      <c r="S134" s="7"/>
      <c r="W134" s="7"/>
      <c r="X134" s="7"/>
      <c r="Y134" s="7"/>
      <c r="AD134" s="114"/>
      <c r="AE134" s="114"/>
      <c r="AF134" s="114"/>
      <c r="AG134" s="246"/>
      <c r="AH134" s="246"/>
      <c r="AI134" s="114"/>
      <c r="AJ134" s="114"/>
      <c r="AK134" s="114"/>
      <c r="AL134" s="114"/>
      <c r="AM134" s="114"/>
      <c r="AN134" s="114"/>
      <c r="AO134" s="150"/>
      <c r="AP134" s="150"/>
      <c r="AQ134" s="150"/>
      <c r="AR134" s="280"/>
      <c r="AS134" s="280"/>
      <c r="AT134" s="280"/>
      <c r="AU134" s="280"/>
      <c r="AV134" s="280"/>
      <c r="AW134" s="280"/>
    </row>
    <row r="135" spans="1:49" s="112" customFormat="1">
      <c r="A135" s="47"/>
      <c r="B135" s="154"/>
      <c r="C135" s="4"/>
      <c r="D135" s="4"/>
      <c r="E135" s="4"/>
      <c r="F135" s="4"/>
      <c r="G135" s="4"/>
      <c r="H135" s="4"/>
      <c r="I135" s="4"/>
      <c r="J135" s="4"/>
      <c r="K135" s="4"/>
      <c r="L135" s="4"/>
      <c r="M135" s="4"/>
      <c r="N135" s="4"/>
      <c r="O135" s="52"/>
      <c r="P135" s="52"/>
      <c r="Q135" s="52"/>
      <c r="R135" s="4"/>
      <c r="S135" s="7"/>
      <c r="W135" s="7"/>
      <c r="X135" s="7"/>
      <c r="Y135" s="7"/>
      <c r="AD135" s="114"/>
      <c r="AE135" s="114"/>
      <c r="AF135" s="114"/>
      <c r="AG135" s="246"/>
      <c r="AH135" s="246"/>
      <c r="AI135" s="114"/>
      <c r="AJ135" s="114"/>
      <c r="AK135" s="114"/>
      <c r="AL135" s="114"/>
      <c r="AM135" s="114"/>
      <c r="AN135" s="114"/>
      <c r="AO135" s="150"/>
      <c r="AP135" s="150"/>
      <c r="AQ135" s="150"/>
      <c r="AR135" s="280"/>
      <c r="AS135" s="280"/>
      <c r="AT135" s="280"/>
      <c r="AU135" s="280"/>
      <c r="AV135" s="280"/>
      <c r="AW135" s="280"/>
    </row>
    <row r="136" spans="1:49" s="112" customFormat="1">
      <c r="A136" s="47"/>
      <c r="B136" s="154"/>
      <c r="C136" s="4"/>
      <c r="D136" s="4"/>
      <c r="E136" s="4"/>
      <c r="F136" s="4"/>
      <c r="G136" s="4"/>
      <c r="H136" s="4"/>
      <c r="I136" s="4"/>
      <c r="J136" s="4"/>
      <c r="K136" s="4"/>
      <c r="L136" s="4"/>
      <c r="M136" s="4"/>
      <c r="N136" s="4"/>
      <c r="O136" s="52"/>
      <c r="P136" s="52"/>
      <c r="Q136" s="52"/>
      <c r="R136" s="4"/>
      <c r="S136" s="7"/>
      <c r="W136" s="7"/>
      <c r="X136" s="7"/>
      <c r="Y136" s="7"/>
      <c r="AD136" s="114"/>
      <c r="AE136" s="114"/>
      <c r="AF136" s="114"/>
      <c r="AG136" s="246"/>
      <c r="AH136" s="246"/>
      <c r="AI136" s="114"/>
      <c r="AJ136" s="114"/>
      <c r="AK136" s="114"/>
      <c r="AL136" s="114"/>
      <c r="AM136" s="114"/>
      <c r="AN136" s="114"/>
      <c r="AO136" s="150"/>
      <c r="AP136" s="150"/>
      <c r="AQ136" s="150"/>
      <c r="AR136" s="280"/>
      <c r="AS136" s="280"/>
      <c r="AT136" s="280"/>
      <c r="AU136" s="280"/>
      <c r="AV136" s="280"/>
      <c r="AW136" s="280"/>
    </row>
    <row r="137" spans="1:49" s="112" customFormat="1">
      <c r="A137" s="47"/>
      <c r="B137" s="154"/>
      <c r="C137" s="4"/>
      <c r="D137" s="4"/>
      <c r="E137" s="4"/>
      <c r="F137" s="4"/>
      <c r="G137" s="4"/>
      <c r="H137" s="4"/>
      <c r="I137" s="4"/>
      <c r="J137" s="4"/>
      <c r="K137" s="4"/>
      <c r="L137" s="4"/>
      <c r="M137" s="4"/>
      <c r="N137" s="4"/>
      <c r="O137" s="52"/>
      <c r="P137" s="52"/>
      <c r="Q137" s="52"/>
      <c r="R137" s="4"/>
      <c r="S137" s="7"/>
      <c r="W137" s="7"/>
      <c r="X137" s="7"/>
      <c r="Y137" s="7"/>
      <c r="AD137" s="114"/>
      <c r="AE137" s="114"/>
      <c r="AF137" s="114"/>
      <c r="AG137" s="246"/>
      <c r="AH137" s="246"/>
      <c r="AI137" s="114"/>
      <c r="AJ137" s="114"/>
      <c r="AK137" s="114"/>
      <c r="AL137" s="114"/>
      <c r="AM137" s="114"/>
      <c r="AN137" s="114"/>
      <c r="AO137" s="150"/>
      <c r="AP137" s="150"/>
      <c r="AQ137" s="150"/>
      <c r="AR137" s="280"/>
      <c r="AS137" s="280"/>
      <c r="AT137" s="280"/>
      <c r="AU137" s="280"/>
      <c r="AV137" s="280"/>
      <c r="AW137" s="280"/>
    </row>
    <row r="138" spans="1:49" s="112" customFormat="1">
      <c r="A138" s="47"/>
      <c r="B138" s="154"/>
      <c r="C138" s="4"/>
      <c r="D138" s="4"/>
      <c r="E138" s="4"/>
      <c r="F138" s="4"/>
      <c r="G138" s="4"/>
      <c r="H138" s="4"/>
      <c r="I138" s="4"/>
      <c r="J138" s="4"/>
      <c r="K138" s="4"/>
      <c r="L138" s="4"/>
      <c r="M138" s="4"/>
      <c r="N138" s="4"/>
      <c r="O138" s="52"/>
      <c r="P138" s="52"/>
      <c r="Q138" s="52"/>
      <c r="R138" s="4"/>
      <c r="S138" s="7"/>
      <c r="W138" s="7"/>
      <c r="X138" s="7"/>
      <c r="Y138" s="7"/>
      <c r="AD138" s="114"/>
      <c r="AE138" s="114"/>
      <c r="AF138" s="114"/>
      <c r="AG138" s="246"/>
      <c r="AH138" s="246"/>
      <c r="AI138" s="114"/>
      <c r="AJ138" s="114"/>
      <c r="AK138" s="114"/>
      <c r="AL138" s="114"/>
      <c r="AM138" s="114"/>
      <c r="AN138" s="114"/>
      <c r="AO138" s="150"/>
      <c r="AP138" s="150"/>
      <c r="AQ138" s="150"/>
      <c r="AR138" s="280"/>
      <c r="AS138" s="280"/>
      <c r="AT138" s="280"/>
      <c r="AU138" s="280"/>
      <c r="AV138" s="280"/>
      <c r="AW138" s="280"/>
    </row>
    <row r="139" spans="1:49" s="112" customFormat="1">
      <c r="A139" s="47"/>
      <c r="B139" s="154"/>
      <c r="C139" s="4"/>
      <c r="D139" s="4"/>
      <c r="E139" s="4"/>
      <c r="F139" s="4"/>
      <c r="G139" s="4"/>
      <c r="H139" s="4"/>
      <c r="I139" s="4"/>
      <c r="J139" s="4"/>
      <c r="K139" s="4"/>
      <c r="L139" s="4"/>
      <c r="M139" s="4"/>
      <c r="N139" s="4"/>
      <c r="O139" s="52"/>
      <c r="P139" s="52"/>
      <c r="Q139" s="52"/>
      <c r="R139" s="4"/>
      <c r="S139" s="7"/>
      <c r="W139" s="7"/>
      <c r="X139" s="7"/>
      <c r="Y139" s="7"/>
      <c r="AD139" s="114"/>
      <c r="AE139" s="114"/>
      <c r="AF139" s="114"/>
      <c r="AG139" s="246"/>
      <c r="AH139" s="246"/>
      <c r="AI139" s="114"/>
      <c r="AJ139" s="114"/>
      <c r="AK139" s="114"/>
      <c r="AL139" s="114"/>
      <c r="AM139" s="114"/>
      <c r="AN139" s="114"/>
      <c r="AO139" s="150"/>
      <c r="AP139" s="150"/>
      <c r="AQ139" s="150"/>
      <c r="AR139" s="280"/>
      <c r="AS139" s="280"/>
      <c r="AT139" s="280"/>
      <c r="AU139" s="280"/>
      <c r="AV139" s="280"/>
      <c r="AW139" s="280"/>
    </row>
    <row r="140" spans="1:49" s="112" customFormat="1">
      <c r="A140" s="47"/>
      <c r="B140" s="154"/>
      <c r="C140" s="4"/>
      <c r="D140" s="4"/>
      <c r="E140" s="4"/>
      <c r="F140" s="4"/>
      <c r="G140" s="4"/>
      <c r="H140" s="4"/>
      <c r="I140" s="4"/>
      <c r="J140" s="4"/>
      <c r="K140" s="4"/>
      <c r="L140" s="4"/>
      <c r="M140" s="4"/>
      <c r="N140" s="4"/>
      <c r="O140" s="52"/>
      <c r="P140" s="52"/>
      <c r="Q140" s="52"/>
      <c r="R140" s="4"/>
      <c r="S140" s="7"/>
      <c r="W140" s="7"/>
      <c r="X140" s="7"/>
      <c r="Y140" s="7"/>
      <c r="AD140" s="114"/>
      <c r="AE140" s="114"/>
      <c r="AF140" s="114"/>
      <c r="AG140" s="246"/>
      <c r="AH140" s="246"/>
      <c r="AI140" s="114"/>
      <c r="AJ140" s="114"/>
      <c r="AK140" s="114"/>
      <c r="AL140" s="114"/>
      <c r="AM140" s="114"/>
      <c r="AN140" s="114"/>
      <c r="AO140" s="150"/>
      <c r="AP140" s="150"/>
      <c r="AQ140" s="150"/>
      <c r="AR140" s="280"/>
      <c r="AS140" s="280"/>
      <c r="AT140" s="280"/>
      <c r="AU140" s="280"/>
      <c r="AV140" s="280"/>
      <c r="AW140" s="280"/>
    </row>
    <row r="141" spans="1:49" s="112" customFormat="1">
      <c r="A141" s="47"/>
      <c r="B141" s="154"/>
      <c r="C141" s="4"/>
      <c r="D141" s="4"/>
      <c r="E141" s="4"/>
      <c r="F141" s="4"/>
      <c r="G141" s="4"/>
      <c r="H141" s="4"/>
      <c r="I141" s="4"/>
      <c r="J141" s="4"/>
      <c r="K141" s="4"/>
      <c r="L141" s="4"/>
      <c r="M141" s="4"/>
      <c r="N141" s="4"/>
      <c r="O141" s="52"/>
      <c r="P141" s="52"/>
      <c r="Q141" s="52"/>
      <c r="R141" s="4"/>
      <c r="S141" s="7"/>
      <c r="W141" s="7"/>
      <c r="X141" s="7"/>
      <c r="Y141" s="7"/>
      <c r="AD141" s="114"/>
      <c r="AE141" s="114"/>
      <c r="AF141" s="114"/>
      <c r="AG141" s="246"/>
      <c r="AH141" s="246"/>
      <c r="AI141" s="114"/>
      <c r="AJ141" s="114"/>
      <c r="AK141" s="114"/>
      <c r="AL141" s="114"/>
      <c r="AM141" s="114"/>
      <c r="AN141" s="114"/>
      <c r="AO141" s="150"/>
      <c r="AP141" s="150"/>
      <c r="AQ141" s="150"/>
      <c r="AR141" s="280"/>
      <c r="AS141" s="280"/>
      <c r="AT141" s="280"/>
      <c r="AU141" s="280"/>
      <c r="AV141" s="280"/>
      <c r="AW141" s="280"/>
    </row>
    <row r="142" spans="1:49" s="112" customFormat="1">
      <c r="A142" s="47"/>
      <c r="B142" s="154"/>
      <c r="C142" s="4"/>
      <c r="D142" s="4"/>
      <c r="E142" s="4"/>
      <c r="F142" s="4"/>
      <c r="G142" s="4"/>
      <c r="H142" s="4"/>
      <c r="I142" s="4"/>
      <c r="J142" s="4"/>
      <c r="K142" s="4"/>
      <c r="L142" s="4"/>
      <c r="M142" s="4"/>
      <c r="N142" s="4"/>
      <c r="O142" s="52"/>
      <c r="P142" s="52"/>
      <c r="Q142" s="52"/>
      <c r="R142" s="4"/>
      <c r="S142" s="7"/>
      <c r="W142" s="7"/>
      <c r="X142" s="7"/>
      <c r="Y142" s="7"/>
      <c r="AD142" s="114"/>
      <c r="AE142" s="114"/>
      <c r="AF142" s="114"/>
      <c r="AG142" s="246"/>
      <c r="AH142" s="246"/>
      <c r="AI142" s="114"/>
      <c r="AJ142" s="114"/>
      <c r="AK142" s="114"/>
      <c r="AL142" s="114"/>
      <c r="AM142" s="114"/>
      <c r="AN142" s="114"/>
      <c r="AO142" s="150"/>
      <c r="AP142" s="150"/>
      <c r="AQ142" s="150"/>
      <c r="AR142" s="280"/>
      <c r="AS142" s="280"/>
      <c r="AT142" s="280"/>
      <c r="AU142" s="280"/>
      <c r="AV142" s="280"/>
      <c r="AW142" s="280"/>
    </row>
    <row r="143" spans="1:49" s="112" customFormat="1">
      <c r="A143" s="47"/>
      <c r="B143" s="154"/>
      <c r="C143" s="4"/>
      <c r="D143" s="4"/>
      <c r="E143" s="4"/>
      <c r="F143" s="4"/>
      <c r="G143" s="4"/>
      <c r="H143" s="4"/>
      <c r="I143" s="4"/>
      <c r="J143" s="4"/>
      <c r="K143" s="4"/>
      <c r="L143" s="4"/>
      <c r="M143" s="4"/>
      <c r="N143" s="4"/>
      <c r="O143" s="52"/>
      <c r="P143" s="52"/>
      <c r="Q143" s="52"/>
      <c r="R143" s="4"/>
      <c r="S143" s="7"/>
      <c r="W143" s="7"/>
      <c r="X143" s="7"/>
      <c r="Y143" s="7"/>
      <c r="AD143" s="114"/>
      <c r="AE143" s="114"/>
      <c r="AF143" s="114"/>
      <c r="AG143" s="246"/>
      <c r="AH143" s="246"/>
      <c r="AI143" s="114"/>
      <c r="AJ143" s="114"/>
      <c r="AK143" s="114"/>
      <c r="AL143" s="114"/>
      <c r="AM143" s="114"/>
      <c r="AN143" s="114"/>
      <c r="AO143" s="150"/>
      <c r="AP143" s="150"/>
      <c r="AQ143" s="150"/>
      <c r="AR143" s="280"/>
      <c r="AS143" s="280"/>
      <c r="AT143" s="280"/>
      <c r="AU143" s="280"/>
      <c r="AV143" s="280"/>
      <c r="AW143" s="280"/>
    </row>
    <row r="144" spans="1:49" s="112" customFormat="1">
      <c r="A144" s="47"/>
      <c r="B144" s="154"/>
      <c r="C144" s="4"/>
      <c r="D144" s="4"/>
      <c r="E144" s="4"/>
      <c r="F144" s="4"/>
      <c r="G144" s="4"/>
      <c r="H144" s="4"/>
      <c r="I144" s="4"/>
      <c r="J144" s="4"/>
      <c r="K144" s="4"/>
      <c r="L144" s="4"/>
      <c r="M144" s="4"/>
      <c r="N144" s="4"/>
      <c r="O144" s="52"/>
      <c r="P144" s="52"/>
      <c r="Q144" s="52"/>
      <c r="R144" s="4"/>
      <c r="S144" s="7"/>
      <c r="W144" s="7"/>
      <c r="X144" s="7"/>
      <c r="Y144" s="7"/>
      <c r="AD144" s="114"/>
      <c r="AE144" s="114"/>
      <c r="AF144" s="114"/>
      <c r="AG144" s="246"/>
      <c r="AH144" s="246"/>
      <c r="AI144" s="114"/>
      <c r="AJ144" s="114"/>
      <c r="AK144" s="114"/>
      <c r="AL144" s="114"/>
      <c r="AM144" s="114"/>
      <c r="AN144" s="114"/>
      <c r="AO144" s="150"/>
      <c r="AP144" s="150"/>
      <c r="AQ144" s="150"/>
      <c r="AR144" s="280"/>
      <c r="AS144" s="280"/>
      <c r="AT144" s="280"/>
      <c r="AU144" s="280"/>
      <c r="AV144" s="280"/>
      <c r="AW144" s="280"/>
    </row>
    <row r="145" spans="1:49" s="112" customFormat="1">
      <c r="A145" s="47"/>
      <c r="B145" s="154"/>
      <c r="C145" s="4"/>
      <c r="D145" s="4"/>
      <c r="E145" s="4"/>
      <c r="F145" s="4"/>
      <c r="G145" s="4"/>
      <c r="H145" s="4"/>
      <c r="I145" s="4"/>
      <c r="J145" s="4"/>
      <c r="K145" s="4"/>
      <c r="L145" s="4"/>
      <c r="M145" s="4"/>
      <c r="N145" s="4"/>
      <c r="O145" s="52"/>
      <c r="P145" s="52"/>
      <c r="Q145" s="52"/>
      <c r="R145" s="4"/>
      <c r="S145" s="7"/>
      <c r="W145" s="7"/>
      <c r="X145" s="7"/>
      <c r="Y145" s="7"/>
      <c r="AD145" s="114"/>
      <c r="AE145" s="114"/>
      <c r="AF145" s="114"/>
      <c r="AG145" s="246"/>
      <c r="AH145" s="246"/>
      <c r="AI145" s="114"/>
      <c r="AJ145" s="114"/>
      <c r="AK145" s="114"/>
      <c r="AL145" s="114"/>
      <c r="AM145" s="114"/>
      <c r="AN145" s="114"/>
      <c r="AO145" s="150"/>
      <c r="AP145" s="150"/>
      <c r="AQ145" s="150"/>
      <c r="AR145" s="280"/>
      <c r="AS145" s="280"/>
      <c r="AT145" s="280"/>
      <c r="AU145" s="280"/>
      <c r="AV145" s="280"/>
      <c r="AW145" s="280"/>
    </row>
    <row r="146" spans="1:49" s="112" customFormat="1">
      <c r="A146" s="47"/>
      <c r="B146" s="154"/>
      <c r="C146" s="4"/>
      <c r="D146" s="4"/>
      <c r="E146" s="4"/>
      <c r="F146" s="4"/>
      <c r="G146" s="4"/>
      <c r="H146" s="4"/>
      <c r="I146" s="4"/>
      <c r="J146" s="4"/>
      <c r="K146" s="4"/>
      <c r="L146" s="4"/>
      <c r="M146" s="4"/>
      <c r="N146" s="4"/>
      <c r="O146" s="52"/>
      <c r="P146" s="52"/>
      <c r="Q146" s="52"/>
      <c r="R146" s="4"/>
      <c r="S146" s="7"/>
      <c r="W146" s="7"/>
      <c r="X146" s="7"/>
      <c r="Y146" s="7"/>
      <c r="AD146" s="114"/>
      <c r="AE146" s="114"/>
      <c r="AF146" s="114"/>
      <c r="AG146" s="246"/>
      <c r="AH146" s="246"/>
      <c r="AI146" s="114"/>
      <c r="AJ146" s="114"/>
      <c r="AK146" s="114"/>
      <c r="AL146" s="114"/>
      <c r="AM146" s="114"/>
      <c r="AN146" s="114"/>
      <c r="AO146" s="150"/>
      <c r="AP146" s="150"/>
      <c r="AQ146" s="150"/>
      <c r="AR146" s="280"/>
      <c r="AS146" s="280"/>
      <c r="AT146" s="280"/>
      <c r="AU146" s="280"/>
      <c r="AV146" s="280"/>
      <c r="AW146" s="280"/>
    </row>
    <row r="147" spans="1:49" s="112" customFormat="1">
      <c r="A147" s="47"/>
      <c r="B147" s="154"/>
      <c r="C147" s="4"/>
      <c r="D147" s="4"/>
      <c r="E147" s="4"/>
      <c r="F147" s="4"/>
      <c r="G147" s="4"/>
      <c r="H147" s="4"/>
      <c r="I147" s="4"/>
      <c r="J147" s="4"/>
      <c r="K147" s="4"/>
      <c r="L147" s="4"/>
      <c r="M147" s="4"/>
      <c r="N147" s="4"/>
      <c r="O147" s="52"/>
      <c r="P147" s="52"/>
      <c r="Q147" s="52"/>
      <c r="R147" s="4"/>
      <c r="S147" s="7"/>
      <c r="W147" s="7"/>
      <c r="X147" s="7"/>
      <c r="Y147" s="7"/>
      <c r="AD147" s="114"/>
      <c r="AE147" s="114"/>
      <c r="AF147" s="114"/>
      <c r="AG147" s="246"/>
      <c r="AH147" s="246"/>
      <c r="AI147" s="114"/>
      <c r="AJ147" s="114"/>
      <c r="AK147" s="114"/>
      <c r="AL147" s="114"/>
      <c r="AM147" s="114"/>
      <c r="AN147" s="114"/>
      <c r="AO147" s="150"/>
      <c r="AP147" s="150"/>
      <c r="AQ147" s="150"/>
      <c r="AR147" s="280"/>
      <c r="AS147" s="280"/>
      <c r="AT147" s="280"/>
      <c r="AU147" s="280"/>
      <c r="AV147" s="280"/>
      <c r="AW147" s="280"/>
    </row>
    <row r="148" spans="1:49" s="112" customFormat="1">
      <c r="A148" s="47"/>
      <c r="B148" s="154"/>
      <c r="C148" s="4"/>
      <c r="D148" s="4"/>
      <c r="E148" s="4"/>
      <c r="F148" s="4"/>
      <c r="G148" s="4"/>
      <c r="H148" s="4"/>
      <c r="I148" s="4"/>
      <c r="J148" s="4"/>
      <c r="K148" s="4"/>
      <c r="L148" s="4"/>
      <c r="M148" s="4"/>
      <c r="N148" s="4"/>
      <c r="O148" s="52"/>
      <c r="P148" s="52"/>
      <c r="Q148" s="52"/>
      <c r="R148" s="4"/>
      <c r="S148" s="7"/>
      <c r="W148" s="7"/>
      <c r="X148" s="7"/>
      <c r="Y148" s="7"/>
      <c r="AD148" s="114"/>
      <c r="AE148" s="114"/>
      <c r="AF148" s="114"/>
      <c r="AG148" s="246"/>
      <c r="AH148" s="246"/>
      <c r="AI148" s="114"/>
      <c r="AJ148" s="114"/>
      <c r="AK148" s="114"/>
      <c r="AL148" s="114"/>
      <c r="AM148" s="114"/>
      <c r="AN148" s="114"/>
      <c r="AO148" s="150"/>
      <c r="AP148" s="150"/>
      <c r="AQ148" s="150"/>
      <c r="AR148" s="280"/>
      <c r="AS148" s="280"/>
      <c r="AT148" s="280"/>
      <c r="AU148" s="280"/>
      <c r="AV148" s="280"/>
      <c r="AW148" s="280"/>
    </row>
    <row r="149" spans="1:49" s="112" customFormat="1">
      <c r="A149" s="47"/>
      <c r="B149" s="154"/>
      <c r="C149" s="4"/>
      <c r="D149" s="4"/>
      <c r="E149" s="4"/>
      <c r="F149" s="4"/>
      <c r="G149" s="4"/>
      <c r="H149" s="4"/>
      <c r="I149" s="4"/>
      <c r="J149" s="4"/>
      <c r="K149" s="4"/>
      <c r="L149" s="4"/>
      <c r="M149" s="4"/>
      <c r="N149" s="4"/>
      <c r="O149" s="52"/>
      <c r="P149" s="52"/>
      <c r="Q149" s="52"/>
      <c r="R149" s="4"/>
      <c r="S149" s="7"/>
      <c r="W149" s="7"/>
      <c r="X149" s="7"/>
      <c r="Y149" s="7"/>
      <c r="AD149" s="114"/>
      <c r="AE149" s="114"/>
      <c r="AF149" s="114"/>
      <c r="AG149" s="246"/>
      <c r="AH149" s="246"/>
      <c r="AI149" s="114"/>
      <c r="AJ149" s="114"/>
      <c r="AK149" s="114"/>
      <c r="AL149" s="114"/>
      <c r="AM149" s="114"/>
      <c r="AN149" s="114"/>
      <c r="AO149" s="150"/>
      <c r="AP149" s="150"/>
      <c r="AQ149" s="150"/>
      <c r="AR149" s="280"/>
      <c r="AS149" s="280"/>
      <c r="AT149" s="280"/>
      <c r="AU149" s="280"/>
      <c r="AV149" s="280"/>
      <c r="AW149" s="280"/>
    </row>
    <row r="150" spans="1:49" s="112" customFormat="1">
      <c r="A150" s="47"/>
      <c r="B150" s="154"/>
      <c r="C150" s="4"/>
      <c r="D150" s="4"/>
      <c r="E150" s="4"/>
      <c r="F150" s="4"/>
      <c r="G150" s="4"/>
      <c r="H150" s="4"/>
      <c r="I150" s="4"/>
      <c r="J150" s="4"/>
      <c r="K150" s="4"/>
      <c r="L150" s="4"/>
      <c r="M150" s="4"/>
      <c r="N150" s="4"/>
      <c r="O150" s="52"/>
      <c r="P150" s="52"/>
      <c r="Q150" s="52"/>
      <c r="R150" s="4"/>
      <c r="S150" s="7"/>
      <c r="W150" s="7"/>
      <c r="X150" s="7"/>
      <c r="Y150" s="7"/>
      <c r="AD150" s="114"/>
      <c r="AE150" s="114"/>
      <c r="AF150" s="114"/>
      <c r="AG150" s="246"/>
      <c r="AH150" s="246"/>
      <c r="AI150" s="114"/>
      <c r="AJ150" s="114"/>
      <c r="AK150" s="114"/>
      <c r="AL150" s="114"/>
      <c r="AM150" s="114"/>
      <c r="AN150" s="114"/>
      <c r="AO150" s="150"/>
      <c r="AP150" s="150"/>
      <c r="AQ150" s="150"/>
      <c r="AR150" s="280"/>
      <c r="AS150" s="280"/>
      <c r="AT150" s="280"/>
      <c r="AU150" s="280"/>
      <c r="AV150" s="280"/>
      <c r="AW150" s="280"/>
    </row>
    <row r="151" spans="1:49" s="112" customFormat="1">
      <c r="A151" s="47"/>
      <c r="B151" s="154"/>
      <c r="C151" s="4"/>
      <c r="D151" s="4"/>
      <c r="E151" s="4"/>
      <c r="F151" s="4"/>
      <c r="G151" s="4"/>
      <c r="H151" s="4"/>
      <c r="I151" s="4"/>
      <c r="J151" s="4"/>
      <c r="K151" s="4"/>
      <c r="L151" s="4"/>
      <c r="M151" s="4"/>
      <c r="N151" s="4"/>
      <c r="O151" s="52"/>
      <c r="P151" s="52"/>
      <c r="Q151" s="52"/>
      <c r="R151" s="4"/>
      <c r="S151" s="7"/>
      <c r="W151" s="7"/>
      <c r="X151" s="7"/>
      <c r="Y151" s="7"/>
      <c r="AD151" s="114"/>
      <c r="AE151" s="114"/>
      <c r="AF151" s="114"/>
      <c r="AG151" s="246"/>
      <c r="AH151" s="246"/>
      <c r="AI151" s="114"/>
      <c r="AJ151" s="114"/>
      <c r="AK151" s="114"/>
      <c r="AL151" s="114"/>
      <c r="AM151" s="114"/>
      <c r="AN151" s="114"/>
      <c r="AO151" s="150"/>
      <c r="AP151" s="150"/>
      <c r="AQ151" s="150"/>
      <c r="AR151" s="280"/>
      <c r="AS151" s="280"/>
      <c r="AT151" s="280"/>
      <c r="AU151" s="280"/>
      <c r="AV151" s="280"/>
      <c r="AW151" s="280"/>
    </row>
    <row r="152" spans="1:49" s="112" customFormat="1">
      <c r="A152" s="47"/>
      <c r="B152" s="154"/>
      <c r="C152" s="4"/>
      <c r="D152" s="4"/>
      <c r="E152" s="4"/>
      <c r="F152" s="4"/>
      <c r="G152" s="4"/>
      <c r="H152" s="4"/>
      <c r="I152" s="4"/>
      <c r="J152" s="4"/>
      <c r="K152" s="4"/>
      <c r="L152" s="4"/>
      <c r="M152" s="4"/>
      <c r="N152" s="4"/>
      <c r="O152" s="52"/>
      <c r="P152" s="52"/>
      <c r="Q152" s="52"/>
      <c r="R152" s="4"/>
      <c r="S152" s="7"/>
      <c r="W152" s="7"/>
      <c r="X152" s="7"/>
      <c r="Y152" s="7"/>
      <c r="AD152" s="114"/>
      <c r="AE152" s="114"/>
      <c r="AF152" s="114"/>
      <c r="AG152" s="246"/>
      <c r="AH152" s="246"/>
      <c r="AI152" s="114"/>
      <c r="AJ152" s="114"/>
      <c r="AK152" s="114"/>
      <c r="AL152" s="114"/>
      <c r="AM152" s="114"/>
      <c r="AN152" s="114"/>
      <c r="AO152" s="150"/>
      <c r="AP152" s="150"/>
      <c r="AQ152" s="150"/>
      <c r="AR152" s="280"/>
      <c r="AS152" s="280"/>
      <c r="AT152" s="280"/>
      <c r="AU152" s="280"/>
      <c r="AV152" s="280"/>
      <c r="AW152" s="280"/>
    </row>
    <row r="153" spans="1:49" s="112" customFormat="1">
      <c r="A153" s="47"/>
      <c r="B153" s="154"/>
      <c r="C153" s="4"/>
      <c r="D153" s="4"/>
      <c r="E153" s="4"/>
      <c r="F153" s="4"/>
      <c r="G153" s="4"/>
      <c r="H153" s="4"/>
      <c r="I153" s="4"/>
      <c r="J153" s="4"/>
      <c r="K153" s="4"/>
      <c r="L153" s="4"/>
      <c r="M153" s="4"/>
      <c r="N153" s="4"/>
      <c r="O153" s="52"/>
      <c r="P153" s="52"/>
      <c r="Q153" s="52"/>
      <c r="R153" s="4"/>
      <c r="S153" s="7"/>
      <c r="W153" s="7"/>
      <c r="X153" s="7"/>
      <c r="Y153" s="7"/>
      <c r="AD153" s="114"/>
      <c r="AE153" s="114"/>
      <c r="AF153" s="114"/>
      <c r="AG153" s="246"/>
      <c r="AH153" s="246"/>
      <c r="AI153" s="114"/>
      <c r="AJ153" s="114"/>
      <c r="AK153" s="114"/>
      <c r="AL153" s="114"/>
      <c r="AM153" s="114"/>
      <c r="AN153" s="114"/>
      <c r="AO153" s="150"/>
      <c r="AP153" s="150"/>
      <c r="AQ153" s="150"/>
      <c r="AR153" s="280"/>
      <c r="AS153" s="280"/>
      <c r="AT153" s="280"/>
      <c r="AU153" s="280"/>
      <c r="AV153" s="280"/>
      <c r="AW153" s="280"/>
    </row>
    <row r="154" spans="1:49" s="112" customFormat="1">
      <c r="A154" s="47"/>
      <c r="B154" s="154"/>
      <c r="C154" s="4"/>
      <c r="D154" s="4"/>
      <c r="E154" s="4"/>
      <c r="F154" s="4"/>
      <c r="G154" s="4"/>
      <c r="H154" s="4"/>
      <c r="I154" s="4"/>
      <c r="J154" s="4"/>
      <c r="K154" s="4"/>
      <c r="L154" s="4"/>
      <c r="M154" s="4"/>
      <c r="N154" s="4"/>
      <c r="O154" s="52"/>
      <c r="P154" s="52"/>
      <c r="Q154" s="52"/>
      <c r="R154" s="4"/>
      <c r="S154" s="7"/>
      <c r="W154" s="7"/>
      <c r="X154" s="7"/>
      <c r="Y154" s="7"/>
      <c r="AD154" s="114"/>
      <c r="AE154" s="114"/>
      <c r="AF154" s="114"/>
      <c r="AG154" s="246"/>
      <c r="AH154" s="246"/>
      <c r="AI154" s="114"/>
      <c r="AJ154" s="114"/>
      <c r="AK154" s="114"/>
      <c r="AL154" s="114"/>
      <c r="AM154" s="114"/>
      <c r="AN154" s="114"/>
      <c r="AO154" s="150"/>
      <c r="AP154" s="150"/>
      <c r="AQ154" s="150"/>
      <c r="AR154" s="280"/>
      <c r="AS154" s="280"/>
      <c r="AT154" s="280"/>
      <c r="AU154" s="280"/>
      <c r="AV154" s="280"/>
      <c r="AW154" s="280"/>
    </row>
    <row r="155" spans="1:49" s="112" customFormat="1">
      <c r="A155" s="47"/>
      <c r="B155" s="154"/>
      <c r="C155" s="4"/>
      <c r="D155" s="4"/>
      <c r="E155" s="4"/>
      <c r="F155" s="4"/>
      <c r="G155" s="4"/>
      <c r="H155" s="4"/>
      <c r="I155" s="4"/>
      <c r="J155" s="4"/>
      <c r="K155" s="4"/>
      <c r="L155" s="4"/>
      <c r="M155" s="4"/>
      <c r="N155" s="4"/>
      <c r="O155" s="52"/>
      <c r="P155" s="52"/>
      <c r="Q155" s="52"/>
      <c r="R155" s="4"/>
      <c r="S155" s="7"/>
      <c r="W155" s="7"/>
      <c r="X155" s="7"/>
      <c r="Y155" s="7"/>
      <c r="AD155" s="114"/>
      <c r="AE155" s="114"/>
      <c r="AF155" s="114"/>
      <c r="AG155" s="246"/>
      <c r="AH155" s="246"/>
      <c r="AI155" s="114"/>
      <c r="AJ155" s="114"/>
      <c r="AK155" s="114"/>
      <c r="AL155" s="114"/>
      <c r="AM155" s="114"/>
      <c r="AN155" s="114"/>
      <c r="AO155" s="150"/>
      <c r="AP155" s="150"/>
      <c r="AQ155" s="150"/>
      <c r="AR155" s="280"/>
      <c r="AS155" s="280"/>
      <c r="AT155" s="280"/>
      <c r="AU155" s="280"/>
      <c r="AV155" s="280"/>
      <c r="AW155" s="280"/>
    </row>
    <row r="156" spans="1:49" s="112" customFormat="1">
      <c r="A156" s="47"/>
      <c r="B156" s="154"/>
      <c r="C156" s="4"/>
      <c r="D156" s="4"/>
      <c r="E156" s="4"/>
      <c r="F156" s="4"/>
      <c r="G156" s="4"/>
      <c r="H156" s="4"/>
      <c r="I156" s="4"/>
      <c r="J156" s="4"/>
      <c r="K156" s="4"/>
      <c r="L156" s="4"/>
      <c r="M156" s="4"/>
      <c r="N156" s="4"/>
      <c r="O156" s="52"/>
      <c r="P156" s="52"/>
      <c r="Q156" s="52"/>
      <c r="R156" s="4"/>
      <c r="S156" s="7"/>
      <c r="W156" s="7"/>
      <c r="X156" s="7"/>
      <c r="Y156" s="7"/>
      <c r="AD156" s="114"/>
      <c r="AE156" s="114"/>
      <c r="AF156" s="114"/>
      <c r="AG156" s="246"/>
      <c r="AH156" s="246"/>
      <c r="AI156" s="114"/>
      <c r="AJ156" s="114"/>
      <c r="AK156" s="114"/>
      <c r="AL156" s="114"/>
      <c r="AM156" s="114"/>
      <c r="AN156" s="114"/>
      <c r="AO156" s="150"/>
      <c r="AP156" s="150"/>
      <c r="AQ156" s="150"/>
      <c r="AR156" s="280"/>
      <c r="AS156" s="280"/>
      <c r="AT156" s="280"/>
      <c r="AU156" s="280"/>
      <c r="AV156" s="280"/>
      <c r="AW156" s="280"/>
    </row>
    <row r="157" spans="1:49" s="112" customFormat="1">
      <c r="A157" s="47"/>
      <c r="B157" s="154"/>
      <c r="C157" s="4"/>
      <c r="D157" s="4"/>
      <c r="E157" s="4"/>
      <c r="F157" s="4"/>
      <c r="G157" s="4"/>
      <c r="H157" s="4"/>
      <c r="I157" s="4"/>
      <c r="J157" s="4"/>
      <c r="K157" s="4"/>
      <c r="L157" s="4"/>
      <c r="M157" s="4"/>
      <c r="N157" s="4"/>
      <c r="O157" s="52"/>
      <c r="P157" s="52"/>
      <c r="Q157" s="52"/>
      <c r="R157" s="4"/>
      <c r="S157" s="7"/>
      <c r="W157" s="7"/>
      <c r="X157" s="7"/>
      <c r="Y157" s="7"/>
      <c r="AD157" s="114"/>
      <c r="AE157" s="114"/>
      <c r="AF157" s="114"/>
      <c r="AG157" s="246"/>
      <c r="AH157" s="246"/>
      <c r="AI157" s="114"/>
      <c r="AJ157" s="114"/>
      <c r="AK157" s="114"/>
      <c r="AL157" s="114"/>
      <c r="AM157" s="114"/>
      <c r="AN157" s="114"/>
      <c r="AO157" s="150"/>
      <c r="AP157" s="150"/>
      <c r="AQ157" s="150"/>
      <c r="AR157" s="280"/>
      <c r="AS157" s="280"/>
      <c r="AT157" s="280"/>
      <c r="AU157" s="280"/>
      <c r="AV157" s="280"/>
      <c r="AW157" s="280"/>
    </row>
    <row r="158" spans="1:49" s="112" customFormat="1">
      <c r="A158" s="47"/>
      <c r="B158" s="154"/>
      <c r="C158" s="4"/>
      <c r="D158" s="4"/>
      <c r="E158" s="4"/>
      <c r="F158" s="4"/>
      <c r="G158" s="4"/>
      <c r="H158" s="4"/>
      <c r="I158" s="4"/>
      <c r="J158" s="4"/>
      <c r="K158" s="4"/>
      <c r="L158" s="4"/>
      <c r="M158" s="4"/>
      <c r="N158" s="4"/>
      <c r="O158" s="52"/>
      <c r="P158" s="52"/>
      <c r="Q158" s="52"/>
      <c r="R158" s="4"/>
      <c r="S158" s="7"/>
      <c r="W158" s="7"/>
      <c r="X158" s="7"/>
      <c r="Y158" s="7"/>
      <c r="AD158" s="114"/>
      <c r="AE158" s="114"/>
      <c r="AF158" s="114"/>
      <c r="AG158" s="246"/>
      <c r="AH158" s="246"/>
      <c r="AI158" s="114"/>
      <c r="AJ158" s="114"/>
      <c r="AK158" s="114"/>
      <c r="AL158" s="114"/>
      <c r="AM158" s="114"/>
      <c r="AN158" s="114"/>
      <c r="AO158" s="150"/>
      <c r="AP158" s="150"/>
      <c r="AQ158" s="150"/>
      <c r="AR158" s="280"/>
      <c r="AS158" s="280"/>
      <c r="AT158" s="280"/>
      <c r="AU158" s="280"/>
      <c r="AV158" s="280"/>
      <c r="AW158" s="280"/>
    </row>
    <row r="159" spans="1:49" s="112" customFormat="1">
      <c r="A159" s="47"/>
      <c r="B159" s="154"/>
      <c r="C159" s="4"/>
      <c r="D159" s="4"/>
      <c r="E159" s="4"/>
      <c r="F159" s="4"/>
      <c r="G159" s="4"/>
      <c r="H159" s="4"/>
      <c r="I159" s="4"/>
      <c r="J159" s="4"/>
      <c r="K159" s="4"/>
      <c r="L159" s="4"/>
      <c r="M159" s="4"/>
      <c r="N159" s="4"/>
      <c r="O159" s="52"/>
      <c r="P159" s="52"/>
      <c r="Q159" s="52"/>
      <c r="R159" s="4"/>
      <c r="S159" s="7"/>
      <c r="W159" s="7"/>
      <c r="X159" s="7"/>
      <c r="Y159" s="7"/>
      <c r="AD159" s="114"/>
      <c r="AE159" s="114"/>
      <c r="AF159" s="114"/>
      <c r="AG159" s="246"/>
      <c r="AH159" s="246"/>
      <c r="AI159" s="114"/>
      <c r="AJ159" s="114"/>
      <c r="AK159" s="114"/>
      <c r="AL159" s="114"/>
      <c r="AM159" s="114"/>
      <c r="AN159" s="114"/>
      <c r="AO159" s="150"/>
      <c r="AP159" s="150"/>
      <c r="AQ159" s="150"/>
      <c r="AR159" s="280"/>
      <c r="AS159" s="280"/>
      <c r="AT159" s="280"/>
      <c r="AU159" s="280"/>
      <c r="AV159" s="280"/>
      <c r="AW159" s="280"/>
    </row>
    <row r="160" spans="1:49" s="112" customFormat="1">
      <c r="A160" s="47"/>
      <c r="B160" s="154"/>
      <c r="C160" s="4"/>
      <c r="D160" s="4"/>
      <c r="E160" s="4"/>
      <c r="F160" s="4"/>
      <c r="G160" s="4"/>
      <c r="H160" s="4"/>
      <c r="I160" s="4"/>
      <c r="J160" s="4"/>
      <c r="K160" s="4"/>
      <c r="L160" s="4"/>
      <c r="M160" s="4"/>
      <c r="N160" s="4"/>
      <c r="O160" s="52"/>
      <c r="P160" s="52"/>
      <c r="Q160" s="52"/>
      <c r="R160" s="4"/>
      <c r="S160" s="7"/>
      <c r="W160" s="7"/>
      <c r="X160" s="7"/>
      <c r="Y160" s="7"/>
      <c r="AD160" s="114"/>
      <c r="AE160" s="114"/>
      <c r="AF160" s="114"/>
      <c r="AG160" s="246"/>
      <c r="AH160" s="246"/>
      <c r="AI160" s="114"/>
      <c r="AJ160" s="114"/>
      <c r="AK160" s="114"/>
      <c r="AL160" s="114"/>
      <c r="AM160" s="114"/>
      <c r="AN160" s="114"/>
      <c r="AO160" s="150"/>
      <c r="AP160" s="150"/>
      <c r="AQ160" s="150"/>
      <c r="AR160" s="280"/>
      <c r="AS160" s="280"/>
      <c r="AT160" s="280"/>
      <c r="AU160" s="280"/>
      <c r="AV160" s="280"/>
      <c r="AW160" s="280"/>
    </row>
    <row r="161" spans="1:49" s="112" customFormat="1">
      <c r="A161" s="47"/>
      <c r="B161" s="154"/>
      <c r="C161" s="4"/>
      <c r="D161" s="4"/>
      <c r="E161" s="4"/>
      <c r="F161" s="4"/>
      <c r="G161" s="4"/>
      <c r="H161" s="4"/>
      <c r="I161" s="4"/>
      <c r="J161" s="4"/>
      <c r="K161" s="4"/>
      <c r="L161" s="4"/>
      <c r="M161" s="4"/>
      <c r="N161" s="4"/>
      <c r="O161" s="52"/>
      <c r="P161" s="52"/>
      <c r="Q161" s="52"/>
      <c r="R161" s="4"/>
      <c r="S161" s="7"/>
      <c r="W161" s="7"/>
      <c r="X161" s="7"/>
      <c r="Y161" s="7"/>
      <c r="AD161" s="114"/>
      <c r="AE161" s="114"/>
      <c r="AF161" s="114"/>
      <c r="AG161" s="246"/>
      <c r="AH161" s="246"/>
      <c r="AI161" s="114"/>
      <c r="AJ161" s="114"/>
      <c r="AK161" s="114"/>
      <c r="AL161" s="114"/>
      <c r="AM161" s="114"/>
      <c r="AN161" s="114"/>
      <c r="AO161" s="150"/>
      <c r="AP161" s="150"/>
      <c r="AQ161" s="150"/>
      <c r="AR161" s="280"/>
      <c r="AS161" s="280"/>
      <c r="AT161" s="280"/>
      <c r="AU161" s="280"/>
      <c r="AV161" s="280"/>
      <c r="AW161" s="280"/>
    </row>
    <row r="162" spans="1:49" s="112" customFormat="1">
      <c r="A162" s="47"/>
      <c r="B162" s="154"/>
      <c r="C162" s="4"/>
      <c r="D162" s="4"/>
      <c r="E162" s="4"/>
      <c r="F162" s="4"/>
      <c r="G162" s="4"/>
      <c r="H162" s="4"/>
      <c r="I162" s="4"/>
      <c r="J162" s="4"/>
      <c r="K162" s="4"/>
      <c r="L162" s="4"/>
      <c r="M162" s="4"/>
      <c r="N162" s="4"/>
      <c r="O162" s="52"/>
      <c r="P162" s="52"/>
      <c r="Q162" s="52"/>
      <c r="R162" s="4"/>
      <c r="S162" s="7"/>
      <c r="W162" s="7"/>
      <c r="X162" s="7"/>
      <c r="Y162" s="7"/>
      <c r="AD162" s="114"/>
      <c r="AE162" s="114"/>
      <c r="AF162" s="114"/>
      <c r="AG162" s="246"/>
      <c r="AH162" s="246"/>
      <c r="AI162" s="114"/>
      <c r="AJ162" s="114"/>
      <c r="AK162" s="114"/>
      <c r="AL162" s="114"/>
      <c r="AM162" s="114"/>
      <c r="AN162" s="114"/>
      <c r="AO162" s="150"/>
      <c r="AP162" s="150"/>
      <c r="AQ162" s="150"/>
      <c r="AR162" s="280"/>
      <c r="AS162" s="280"/>
      <c r="AT162" s="280"/>
      <c r="AU162" s="280"/>
      <c r="AV162" s="280"/>
      <c r="AW162" s="280"/>
    </row>
    <row r="163" spans="1:49" s="112" customFormat="1">
      <c r="A163" s="47"/>
      <c r="B163" s="154"/>
      <c r="C163" s="4"/>
      <c r="D163" s="4"/>
      <c r="E163" s="4"/>
      <c r="F163" s="4"/>
      <c r="G163" s="4"/>
      <c r="H163" s="4"/>
      <c r="I163" s="4"/>
      <c r="J163" s="4"/>
      <c r="K163" s="4"/>
      <c r="L163" s="4"/>
      <c r="M163" s="4"/>
      <c r="N163" s="4"/>
      <c r="O163" s="52"/>
      <c r="P163" s="52"/>
      <c r="Q163" s="52"/>
      <c r="R163" s="4"/>
      <c r="S163" s="7"/>
      <c r="W163" s="7"/>
      <c r="X163" s="7"/>
      <c r="Y163" s="7"/>
      <c r="AD163" s="114"/>
      <c r="AE163" s="114"/>
      <c r="AF163" s="114"/>
      <c r="AG163" s="246"/>
      <c r="AH163" s="246"/>
      <c r="AI163" s="114"/>
      <c r="AJ163" s="114"/>
      <c r="AK163" s="114"/>
      <c r="AL163" s="114"/>
      <c r="AM163" s="114"/>
      <c r="AN163" s="114"/>
      <c r="AO163" s="150"/>
      <c r="AP163" s="150"/>
      <c r="AQ163" s="150"/>
      <c r="AR163" s="280"/>
      <c r="AS163" s="280"/>
      <c r="AT163" s="280"/>
      <c r="AU163" s="280"/>
      <c r="AV163" s="280"/>
      <c r="AW163" s="280"/>
    </row>
    <row r="164" spans="1:49" s="112" customFormat="1">
      <c r="A164" s="47"/>
      <c r="B164" s="154"/>
      <c r="C164" s="4"/>
      <c r="D164" s="4"/>
      <c r="E164" s="4"/>
      <c r="F164" s="4"/>
      <c r="G164" s="4"/>
      <c r="H164" s="4"/>
      <c r="I164" s="4"/>
      <c r="J164" s="4"/>
      <c r="K164" s="4"/>
      <c r="L164" s="4"/>
      <c r="M164" s="4"/>
      <c r="N164" s="4"/>
      <c r="O164" s="52"/>
      <c r="P164" s="52"/>
      <c r="Q164" s="52"/>
      <c r="R164" s="4"/>
      <c r="S164" s="7"/>
      <c r="W164" s="7"/>
      <c r="X164" s="7"/>
      <c r="Y164" s="7"/>
      <c r="AD164" s="114"/>
      <c r="AE164" s="114"/>
      <c r="AF164" s="114"/>
      <c r="AG164" s="246"/>
      <c r="AH164" s="246"/>
      <c r="AI164" s="114"/>
      <c r="AJ164" s="114"/>
      <c r="AK164" s="114"/>
      <c r="AL164" s="114"/>
      <c r="AM164" s="114"/>
      <c r="AN164" s="114"/>
      <c r="AO164" s="150"/>
      <c r="AP164" s="150"/>
      <c r="AQ164" s="150"/>
      <c r="AR164" s="280"/>
      <c r="AS164" s="280"/>
      <c r="AT164" s="280"/>
      <c r="AU164" s="280"/>
      <c r="AV164" s="280"/>
      <c r="AW164" s="280"/>
    </row>
    <row r="165" spans="1:49" s="112" customFormat="1">
      <c r="A165" s="47"/>
      <c r="B165" s="154"/>
      <c r="C165" s="4"/>
      <c r="D165" s="4"/>
      <c r="E165" s="4"/>
      <c r="F165" s="4"/>
      <c r="G165" s="4"/>
      <c r="H165" s="4"/>
      <c r="I165" s="4"/>
      <c r="J165" s="4"/>
      <c r="K165" s="4"/>
      <c r="L165" s="4"/>
      <c r="M165" s="4"/>
      <c r="N165" s="4"/>
      <c r="O165" s="52"/>
      <c r="P165" s="52"/>
      <c r="Q165" s="52"/>
      <c r="R165" s="4"/>
      <c r="S165" s="7"/>
      <c r="W165" s="7"/>
      <c r="X165" s="7"/>
      <c r="Y165" s="7"/>
      <c r="AD165" s="114"/>
      <c r="AE165" s="114"/>
      <c r="AF165" s="114"/>
      <c r="AG165" s="246"/>
      <c r="AH165" s="246"/>
      <c r="AI165" s="114"/>
      <c r="AJ165" s="114"/>
      <c r="AK165" s="114"/>
      <c r="AL165" s="114"/>
      <c r="AM165" s="114"/>
      <c r="AN165" s="114"/>
      <c r="AO165" s="150"/>
      <c r="AP165" s="150"/>
      <c r="AQ165" s="150"/>
      <c r="AR165" s="280"/>
      <c r="AS165" s="280"/>
      <c r="AT165" s="280"/>
      <c r="AU165" s="280"/>
      <c r="AV165" s="280"/>
      <c r="AW165" s="280"/>
    </row>
    <row r="166" spans="1:49" s="112" customFormat="1">
      <c r="A166" s="47"/>
      <c r="B166" s="154"/>
      <c r="C166" s="4"/>
      <c r="D166" s="4"/>
      <c r="E166" s="4"/>
      <c r="F166" s="4"/>
      <c r="G166" s="4"/>
      <c r="H166" s="4"/>
      <c r="I166" s="4"/>
      <c r="J166" s="4"/>
      <c r="K166" s="4"/>
      <c r="L166" s="4"/>
      <c r="M166" s="4"/>
      <c r="N166" s="4"/>
      <c r="O166" s="52"/>
      <c r="P166" s="52"/>
      <c r="Q166" s="52"/>
      <c r="R166" s="4"/>
      <c r="S166" s="7"/>
      <c r="W166" s="7"/>
      <c r="X166" s="7"/>
      <c r="Y166" s="7"/>
      <c r="AD166" s="114"/>
      <c r="AE166" s="114"/>
      <c r="AF166" s="114"/>
      <c r="AG166" s="246"/>
      <c r="AH166" s="246"/>
      <c r="AI166" s="114"/>
      <c r="AJ166" s="114"/>
      <c r="AK166" s="114"/>
      <c r="AL166" s="114"/>
      <c r="AM166" s="114"/>
      <c r="AN166" s="114"/>
      <c r="AO166" s="150"/>
      <c r="AP166" s="150"/>
      <c r="AQ166" s="150"/>
      <c r="AR166" s="280"/>
      <c r="AS166" s="280"/>
      <c r="AT166" s="280"/>
      <c r="AU166" s="280"/>
      <c r="AV166" s="280"/>
      <c r="AW166" s="280"/>
    </row>
    <row r="167" spans="1:49" s="112" customFormat="1">
      <c r="A167" s="47"/>
      <c r="B167" s="154"/>
      <c r="C167" s="4"/>
      <c r="D167" s="4"/>
      <c r="E167" s="4"/>
      <c r="F167" s="4"/>
      <c r="G167" s="4"/>
      <c r="H167" s="4"/>
      <c r="I167" s="4"/>
      <c r="J167" s="4"/>
      <c r="K167" s="4"/>
      <c r="L167" s="4"/>
      <c r="M167" s="4"/>
      <c r="N167" s="4"/>
      <c r="O167" s="52"/>
      <c r="P167" s="52"/>
      <c r="Q167" s="52"/>
      <c r="R167" s="4"/>
      <c r="S167" s="7"/>
      <c r="W167" s="7"/>
      <c r="X167" s="7"/>
      <c r="Y167" s="7"/>
      <c r="AD167" s="114"/>
      <c r="AE167" s="114"/>
      <c r="AF167" s="114"/>
      <c r="AG167" s="246"/>
      <c r="AH167" s="246"/>
      <c r="AI167" s="114"/>
      <c r="AJ167" s="114"/>
      <c r="AK167" s="114"/>
      <c r="AL167" s="114"/>
      <c r="AM167" s="114"/>
      <c r="AN167" s="114"/>
      <c r="AO167" s="150"/>
      <c r="AP167" s="150"/>
      <c r="AQ167" s="150"/>
      <c r="AR167" s="280"/>
      <c r="AS167" s="280"/>
      <c r="AT167" s="280"/>
      <c r="AU167" s="280"/>
      <c r="AV167" s="280"/>
      <c r="AW167" s="280"/>
    </row>
    <row r="168" spans="1:49" s="112" customFormat="1">
      <c r="A168" s="47"/>
      <c r="B168" s="154"/>
      <c r="C168" s="4"/>
      <c r="D168" s="4"/>
      <c r="E168" s="4"/>
      <c r="F168" s="4"/>
      <c r="G168" s="4"/>
      <c r="H168" s="4"/>
      <c r="I168" s="4"/>
      <c r="J168" s="4"/>
      <c r="K168" s="4"/>
      <c r="L168" s="4"/>
      <c r="M168" s="4"/>
      <c r="N168" s="4"/>
      <c r="O168" s="52"/>
      <c r="P168" s="52"/>
      <c r="Q168" s="52"/>
      <c r="R168" s="4"/>
      <c r="S168" s="7"/>
      <c r="W168" s="7"/>
      <c r="X168" s="7"/>
      <c r="Y168" s="7"/>
      <c r="AD168" s="114"/>
      <c r="AE168" s="114"/>
      <c r="AF168" s="114"/>
      <c r="AG168" s="246"/>
      <c r="AH168" s="246"/>
      <c r="AI168" s="114"/>
      <c r="AJ168" s="114"/>
      <c r="AK168" s="114"/>
      <c r="AL168" s="114"/>
      <c r="AM168" s="114"/>
      <c r="AN168" s="114"/>
      <c r="AO168" s="150"/>
      <c r="AP168" s="150"/>
      <c r="AQ168" s="150"/>
      <c r="AR168" s="280"/>
      <c r="AS168" s="280"/>
      <c r="AT168" s="280"/>
      <c r="AU168" s="280"/>
      <c r="AV168" s="280"/>
      <c r="AW168" s="280"/>
    </row>
    <row r="169" spans="1:49" s="112" customFormat="1">
      <c r="A169" s="47"/>
      <c r="B169" s="154"/>
      <c r="C169" s="4"/>
      <c r="D169" s="4"/>
      <c r="E169" s="4"/>
      <c r="F169" s="4"/>
      <c r="G169" s="4"/>
      <c r="H169" s="4"/>
      <c r="I169" s="4"/>
      <c r="J169" s="4"/>
      <c r="K169" s="4"/>
      <c r="L169" s="4"/>
      <c r="M169" s="4"/>
      <c r="N169" s="4"/>
      <c r="O169" s="52"/>
      <c r="P169" s="52"/>
      <c r="Q169" s="52"/>
      <c r="R169" s="4"/>
      <c r="S169" s="7"/>
      <c r="W169" s="7"/>
      <c r="X169" s="7"/>
      <c r="Y169" s="7"/>
      <c r="AD169" s="114"/>
      <c r="AE169" s="114"/>
      <c r="AF169" s="114"/>
      <c r="AG169" s="246"/>
      <c r="AH169" s="246"/>
      <c r="AI169" s="114"/>
      <c r="AJ169" s="114"/>
      <c r="AK169" s="114"/>
      <c r="AL169" s="114"/>
      <c r="AM169" s="114"/>
      <c r="AN169" s="114"/>
      <c r="AO169" s="150"/>
      <c r="AP169" s="150"/>
      <c r="AQ169" s="150"/>
      <c r="AR169" s="280"/>
      <c r="AS169" s="280"/>
      <c r="AT169" s="280"/>
      <c r="AU169" s="280"/>
      <c r="AV169" s="280"/>
      <c r="AW169" s="280"/>
    </row>
    <row r="170" spans="1:49" s="112" customFormat="1">
      <c r="A170" s="47"/>
      <c r="B170" s="154"/>
      <c r="C170" s="4"/>
      <c r="D170" s="4"/>
      <c r="E170" s="4"/>
      <c r="F170" s="4"/>
      <c r="G170" s="4"/>
      <c r="H170" s="4"/>
      <c r="I170" s="4"/>
      <c r="J170" s="4"/>
      <c r="K170" s="4"/>
      <c r="L170" s="4"/>
      <c r="M170" s="4"/>
      <c r="N170" s="4"/>
      <c r="O170" s="52"/>
      <c r="P170" s="52"/>
      <c r="Q170" s="52"/>
      <c r="R170" s="4"/>
      <c r="S170" s="7"/>
      <c r="W170" s="7"/>
      <c r="X170" s="7"/>
      <c r="Y170" s="7"/>
      <c r="AD170" s="114"/>
      <c r="AE170" s="114"/>
      <c r="AF170" s="114"/>
      <c r="AG170" s="246"/>
      <c r="AH170" s="246"/>
      <c r="AI170" s="114"/>
      <c r="AJ170" s="114"/>
      <c r="AK170" s="114"/>
      <c r="AL170" s="114"/>
      <c r="AM170" s="114"/>
      <c r="AN170" s="114"/>
      <c r="AO170" s="150"/>
      <c r="AP170" s="150"/>
      <c r="AQ170" s="150"/>
      <c r="AR170" s="280"/>
      <c r="AS170" s="280"/>
      <c r="AT170" s="280"/>
      <c r="AU170" s="280"/>
      <c r="AV170" s="280"/>
      <c r="AW170" s="280"/>
    </row>
    <row r="171" spans="1:49" s="112" customFormat="1">
      <c r="A171" s="47"/>
      <c r="B171" s="154"/>
      <c r="C171" s="4"/>
      <c r="D171" s="4"/>
      <c r="E171" s="4"/>
      <c r="F171" s="4"/>
      <c r="G171" s="4"/>
      <c r="H171" s="4"/>
      <c r="I171" s="4"/>
      <c r="J171" s="4"/>
      <c r="K171" s="4"/>
      <c r="L171" s="4"/>
      <c r="M171" s="4"/>
      <c r="N171" s="4"/>
      <c r="O171" s="52"/>
      <c r="P171" s="52"/>
      <c r="Q171" s="52"/>
      <c r="R171" s="4"/>
      <c r="S171" s="7"/>
      <c r="W171" s="7"/>
      <c r="X171" s="7"/>
      <c r="Y171" s="7"/>
      <c r="AD171" s="114"/>
      <c r="AE171" s="114"/>
      <c r="AF171" s="114"/>
      <c r="AG171" s="246"/>
      <c r="AH171" s="246"/>
      <c r="AI171" s="114"/>
      <c r="AJ171" s="114"/>
      <c r="AK171" s="114"/>
      <c r="AL171" s="114"/>
      <c r="AM171" s="114"/>
      <c r="AN171" s="114"/>
      <c r="AO171" s="150"/>
      <c r="AP171" s="150"/>
      <c r="AQ171" s="150"/>
      <c r="AR171" s="280"/>
      <c r="AS171" s="280"/>
      <c r="AT171" s="280"/>
      <c r="AU171" s="280"/>
      <c r="AV171" s="280"/>
      <c r="AW171" s="280"/>
    </row>
    <row r="172" spans="1:49" s="112" customFormat="1">
      <c r="A172" s="47"/>
      <c r="B172" s="154"/>
      <c r="C172" s="4"/>
      <c r="D172" s="4"/>
      <c r="E172" s="4"/>
      <c r="F172" s="4"/>
      <c r="G172" s="4"/>
      <c r="H172" s="4"/>
      <c r="I172" s="4"/>
      <c r="J172" s="4"/>
      <c r="K172" s="4"/>
      <c r="L172" s="4"/>
      <c r="M172" s="4"/>
      <c r="N172" s="4"/>
      <c r="O172" s="52"/>
      <c r="P172" s="52"/>
      <c r="Q172" s="52"/>
      <c r="R172" s="4"/>
      <c r="S172" s="7"/>
      <c r="W172" s="7"/>
      <c r="X172" s="7"/>
      <c r="Y172" s="7"/>
      <c r="AD172" s="114"/>
      <c r="AE172" s="114"/>
      <c r="AF172" s="114"/>
      <c r="AG172" s="246"/>
      <c r="AH172" s="246"/>
      <c r="AI172" s="114"/>
      <c r="AJ172" s="114"/>
      <c r="AK172" s="114"/>
      <c r="AL172" s="114"/>
      <c r="AM172" s="114"/>
      <c r="AN172" s="114"/>
      <c r="AO172" s="150"/>
      <c r="AP172" s="150"/>
      <c r="AQ172" s="150"/>
      <c r="AR172" s="280"/>
      <c r="AS172" s="280"/>
      <c r="AT172" s="280"/>
      <c r="AU172" s="280"/>
      <c r="AV172" s="280"/>
      <c r="AW172" s="280"/>
    </row>
    <row r="173" spans="1:49" s="112" customFormat="1">
      <c r="A173" s="47"/>
      <c r="B173" s="154"/>
      <c r="C173" s="4"/>
      <c r="D173" s="4"/>
      <c r="E173" s="4"/>
      <c r="F173" s="4"/>
      <c r="G173" s="4"/>
      <c r="H173" s="4"/>
      <c r="I173" s="4"/>
      <c r="J173" s="4"/>
      <c r="K173" s="4"/>
      <c r="L173" s="4"/>
      <c r="M173" s="4"/>
      <c r="N173" s="4"/>
      <c r="O173" s="52"/>
      <c r="P173" s="52"/>
      <c r="Q173" s="52"/>
      <c r="R173" s="4"/>
      <c r="S173" s="7"/>
      <c r="W173" s="7"/>
      <c r="X173" s="7"/>
      <c r="Y173" s="7"/>
      <c r="AD173" s="114"/>
      <c r="AE173" s="114"/>
      <c r="AF173" s="114"/>
      <c r="AG173" s="246"/>
      <c r="AH173" s="246"/>
      <c r="AI173" s="114"/>
      <c r="AJ173" s="114"/>
      <c r="AK173" s="114"/>
      <c r="AL173" s="114"/>
      <c r="AM173" s="114"/>
      <c r="AN173" s="114"/>
      <c r="AO173" s="150"/>
      <c r="AP173" s="150"/>
      <c r="AQ173" s="150"/>
      <c r="AR173" s="280"/>
      <c r="AS173" s="280"/>
      <c r="AT173" s="280"/>
      <c r="AU173" s="280"/>
      <c r="AV173" s="280"/>
      <c r="AW173" s="280"/>
    </row>
    <row r="174" spans="1:49" s="112" customFormat="1">
      <c r="A174" s="47"/>
      <c r="B174" s="154"/>
      <c r="C174" s="4"/>
      <c r="D174" s="4"/>
      <c r="E174" s="4"/>
      <c r="F174" s="4"/>
      <c r="G174" s="4"/>
      <c r="H174" s="4"/>
      <c r="I174" s="4"/>
      <c r="J174" s="4"/>
      <c r="K174" s="4"/>
      <c r="L174" s="4"/>
      <c r="M174" s="4"/>
      <c r="N174" s="4"/>
      <c r="O174" s="52"/>
      <c r="P174" s="52"/>
      <c r="Q174" s="52"/>
      <c r="R174" s="4"/>
      <c r="S174" s="7"/>
      <c r="W174" s="7"/>
      <c r="X174" s="7"/>
      <c r="Y174" s="7"/>
      <c r="AD174" s="114"/>
      <c r="AE174" s="114"/>
      <c r="AF174" s="114"/>
      <c r="AG174" s="246"/>
      <c r="AH174" s="246"/>
      <c r="AI174" s="114"/>
      <c r="AJ174" s="114"/>
      <c r="AK174" s="114"/>
      <c r="AL174" s="114"/>
      <c r="AM174" s="114"/>
      <c r="AN174" s="114"/>
      <c r="AO174" s="150"/>
      <c r="AP174" s="150"/>
      <c r="AQ174" s="150"/>
      <c r="AR174" s="280"/>
      <c r="AS174" s="280"/>
      <c r="AT174" s="280"/>
      <c r="AU174" s="280"/>
      <c r="AV174" s="280"/>
      <c r="AW174" s="280"/>
    </row>
    <row r="175" spans="1:49" s="112" customFormat="1">
      <c r="A175" s="47"/>
      <c r="B175" s="154"/>
      <c r="C175" s="4"/>
      <c r="D175" s="4"/>
      <c r="E175" s="4"/>
      <c r="F175" s="4"/>
      <c r="G175" s="4"/>
      <c r="H175" s="4"/>
      <c r="I175" s="4"/>
      <c r="J175" s="4"/>
      <c r="K175" s="4"/>
      <c r="L175" s="4"/>
      <c r="M175" s="4"/>
      <c r="N175" s="4"/>
      <c r="O175" s="52"/>
      <c r="P175" s="52"/>
      <c r="Q175" s="52"/>
      <c r="R175" s="4"/>
      <c r="S175" s="7"/>
      <c r="W175" s="7"/>
      <c r="X175" s="7"/>
      <c r="Y175" s="7"/>
      <c r="AD175" s="114"/>
      <c r="AE175" s="114"/>
      <c r="AF175" s="114"/>
      <c r="AG175" s="246"/>
      <c r="AH175" s="246"/>
      <c r="AI175" s="114"/>
      <c r="AJ175" s="114"/>
      <c r="AK175" s="114"/>
      <c r="AL175" s="114"/>
      <c r="AM175" s="114"/>
      <c r="AN175" s="114"/>
      <c r="AO175" s="150"/>
      <c r="AP175" s="150"/>
      <c r="AQ175" s="150"/>
      <c r="AR175" s="280"/>
      <c r="AS175" s="280"/>
      <c r="AT175" s="280"/>
      <c r="AU175" s="280"/>
      <c r="AV175" s="280"/>
      <c r="AW175" s="280"/>
    </row>
    <row r="176" spans="1:49" s="112" customFormat="1">
      <c r="A176" s="47"/>
      <c r="B176" s="154"/>
      <c r="C176" s="4"/>
      <c r="D176" s="4"/>
      <c r="E176" s="4"/>
      <c r="F176" s="4"/>
      <c r="G176" s="4"/>
      <c r="H176" s="4"/>
      <c r="I176" s="4"/>
      <c r="J176" s="4"/>
      <c r="K176" s="4"/>
      <c r="L176" s="4"/>
      <c r="M176" s="4"/>
      <c r="N176" s="4"/>
      <c r="O176" s="52"/>
      <c r="P176" s="52"/>
      <c r="Q176" s="52"/>
      <c r="R176" s="4"/>
      <c r="S176" s="7"/>
      <c r="W176" s="7"/>
      <c r="X176" s="7"/>
      <c r="Y176" s="7"/>
      <c r="AD176" s="114"/>
      <c r="AE176" s="114"/>
      <c r="AF176" s="114"/>
      <c r="AG176" s="246"/>
      <c r="AH176" s="246"/>
      <c r="AI176" s="114"/>
      <c r="AJ176" s="114"/>
      <c r="AK176" s="114"/>
      <c r="AL176" s="114"/>
      <c r="AM176" s="114"/>
      <c r="AN176" s="114"/>
      <c r="AO176" s="150"/>
      <c r="AP176" s="150"/>
      <c r="AQ176" s="150"/>
      <c r="AR176" s="280"/>
      <c r="AS176" s="280"/>
      <c r="AT176" s="280"/>
      <c r="AU176" s="280"/>
      <c r="AV176" s="280"/>
      <c r="AW176" s="280"/>
    </row>
    <row r="177" spans="1:49" s="112" customFormat="1">
      <c r="A177" s="47"/>
      <c r="B177" s="154"/>
      <c r="C177" s="4"/>
      <c r="D177" s="4"/>
      <c r="E177" s="4"/>
      <c r="F177" s="4"/>
      <c r="G177" s="4"/>
      <c r="H177" s="4"/>
      <c r="I177" s="4"/>
      <c r="J177" s="4"/>
      <c r="K177" s="4"/>
      <c r="L177" s="4"/>
      <c r="M177" s="4"/>
      <c r="N177" s="4"/>
      <c r="O177" s="52"/>
      <c r="P177" s="52"/>
      <c r="Q177" s="52"/>
      <c r="R177" s="4"/>
      <c r="S177" s="7"/>
      <c r="W177" s="7"/>
      <c r="X177" s="7"/>
      <c r="Y177" s="7"/>
      <c r="AD177" s="114"/>
      <c r="AE177" s="114"/>
      <c r="AF177" s="114"/>
      <c r="AG177" s="246"/>
      <c r="AH177" s="246"/>
      <c r="AI177" s="114"/>
      <c r="AJ177" s="114"/>
      <c r="AK177" s="114"/>
      <c r="AL177" s="114"/>
      <c r="AM177" s="114"/>
      <c r="AN177" s="114"/>
      <c r="AO177" s="150"/>
      <c r="AP177" s="150"/>
      <c r="AQ177" s="150"/>
      <c r="AR177" s="280"/>
      <c r="AS177" s="280"/>
      <c r="AT177" s="280"/>
      <c r="AU177" s="280"/>
      <c r="AV177" s="280"/>
      <c r="AW177" s="280"/>
    </row>
    <row r="178" spans="1:49" s="112" customFormat="1">
      <c r="A178" s="47"/>
      <c r="B178" s="154"/>
      <c r="C178" s="4"/>
      <c r="D178" s="4"/>
      <c r="E178" s="4"/>
      <c r="F178" s="4"/>
      <c r="G178" s="4"/>
      <c r="H178" s="4"/>
      <c r="I178" s="4"/>
      <c r="J178" s="4"/>
      <c r="K178" s="4"/>
      <c r="L178" s="4"/>
      <c r="M178" s="4"/>
      <c r="N178" s="4"/>
      <c r="O178" s="52"/>
      <c r="P178" s="52"/>
      <c r="Q178" s="52"/>
      <c r="R178" s="4"/>
      <c r="S178" s="7"/>
      <c r="W178" s="7"/>
      <c r="X178" s="7"/>
      <c r="Y178" s="7"/>
      <c r="AD178" s="114"/>
      <c r="AE178" s="114"/>
      <c r="AF178" s="114"/>
      <c r="AG178" s="246"/>
      <c r="AH178" s="246"/>
      <c r="AI178" s="114"/>
      <c r="AJ178" s="114"/>
      <c r="AK178" s="114"/>
      <c r="AL178" s="114"/>
      <c r="AM178" s="114"/>
      <c r="AN178" s="114"/>
      <c r="AO178" s="150"/>
      <c r="AP178" s="150"/>
      <c r="AQ178" s="150"/>
      <c r="AR178" s="280"/>
      <c r="AS178" s="280"/>
      <c r="AT178" s="280"/>
      <c r="AU178" s="280"/>
      <c r="AV178" s="280"/>
      <c r="AW178" s="280"/>
    </row>
    <row r="179" spans="1:49" s="112" customFormat="1">
      <c r="A179" s="47"/>
      <c r="B179" s="154"/>
      <c r="C179" s="4"/>
      <c r="D179" s="4"/>
      <c r="E179" s="4"/>
      <c r="F179" s="4"/>
      <c r="G179" s="4"/>
      <c r="H179" s="4"/>
      <c r="I179" s="4"/>
      <c r="J179" s="4"/>
      <c r="K179" s="4"/>
      <c r="L179" s="4"/>
      <c r="M179" s="4"/>
      <c r="N179" s="4"/>
      <c r="O179" s="52"/>
      <c r="P179" s="52"/>
      <c r="Q179" s="52"/>
      <c r="R179" s="4"/>
      <c r="S179" s="7"/>
      <c r="W179" s="7"/>
      <c r="X179" s="7"/>
      <c r="Y179" s="7"/>
      <c r="AD179" s="114"/>
      <c r="AE179" s="114"/>
      <c r="AF179" s="114"/>
      <c r="AG179" s="246"/>
      <c r="AH179" s="246"/>
      <c r="AI179" s="114"/>
      <c r="AJ179" s="114"/>
      <c r="AK179" s="114"/>
      <c r="AL179" s="114"/>
      <c r="AM179" s="114"/>
      <c r="AN179" s="114"/>
      <c r="AO179" s="150"/>
      <c r="AP179" s="150"/>
      <c r="AQ179" s="150"/>
      <c r="AR179" s="280"/>
      <c r="AS179" s="280"/>
      <c r="AT179" s="280"/>
      <c r="AU179" s="280"/>
      <c r="AV179" s="280"/>
      <c r="AW179" s="280"/>
    </row>
    <row r="180" spans="1:49" s="112" customFormat="1">
      <c r="A180" s="47"/>
      <c r="B180" s="154"/>
      <c r="C180" s="4"/>
      <c r="D180" s="4"/>
      <c r="E180" s="4"/>
      <c r="F180" s="4"/>
      <c r="G180" s="4"/>
      <c r="H180" s="4"/>
      <c r="I180" s="4"/>
      <c r="J180" s="4"/>
      <c r="K180" s="4"/>
      <c r="L180" s="4"/>
      <c r="M180" s="4"/>
      <c r="N180" s="4"/>
      <c r="O180" s="52"/>
      <c r="P180" s="52"/>
      <c r="Q180" s="52"/>
      <c r="R180" s="4"/>
      <c r="S180" s="7"/>
      <c r="W180" s="7"/>
      <c r="X180" s="7"/>
      <c r="Y180" s="7"/>
      <c r="AD180" s="114"/>
      <c r="AE180" s="114"/>
      <c r="AF180" s="114"/>
      <c r="AG180" s="246"/>
      <c r="AH180" s="246"/>
      <c r="AI180" s="114"/>
      <c r="AJ180" s="114"/>
      <c r="AK180" s="114"/>
      <c r="AL180" s="114"/>
      <c r="AM180" s="114"/>
      <c r="AN180" s="114"/>
      <c r="AO180" s="150"/>
      <c r="AP180" s="150"/>
      <c r="AQ180" s="150"/>
      <c r="AR180" s="280"/>
      <c r="AS180" s="280"/>
      <c r="AT180" s="280"/>
      <c r="AU180" s="280"/>
      <c r="AV180" s="280"/>
      <c r="AW180" s="280"/>
    </row>
    <row r="181" spans="1:49" s="112" customFormat="1">
      <c r="A181" s="47"/>
      <c r="B181" s="154"/>
      <c r="C181" s="4"/>
      <c r="D181" s="4"/>
      <c r="E181" s="4"/>
      <c r="F181" s="4"/>
      <c r="G181" s="4"/>
      <c r="H181" s="4"/>
      <c r="I181" s="4"/>
      <c r="J181" s="4"/>
      <c r="K181" s="4"/>
      <c r="L181" s="4"/>
      <c r="M181" s="4"/>
      <c r="N181" s="4"/>
      <c r="O181" s="52"/>
      <c r="P181" s="52"/>
      <c r="Q181" s="52"/>
      <c r="R181" s="4"/>
      <c r="S181" s="7"/>
      <c r="W181" s="7"/>
      <c r="X181" s="7"/>
      <c r="Y181" s="7"/>
      <c r="AD181" s="114"/>
      <c r="AE181" s="114"/>
      <c r="AF181" s="114"/>
      <c r="AG181" s="246"/>
      <c r="AH181" s="246"/>
      <c r="AI181" s="114"/>
      <c r="AJ181" s="114"/>
      <c r="AK181" s="114"/>
      <c r="AL181" s="114"/>
      <c r="AM181" s="114"/>
      <c r="AN181" s="114"/>
      <c r="AO181" s="150"/>
      <c r="AP181" s="150"/>
      <c r="AQ181" s="150"/>
      <c r="AR181" s="280"/>
      <c r="AS181" s="280"/>
      <c r="AT181" s="280"/>
      <c r="AU181" s="280"/>
      <c r="AV181" s="280"/>
      <c r="AW181" s="280"/>
    </row>
    <row r="182" spans="1:49" s="112" customFormat="1">
      <c r="A182" s="47"/>
      <c r="B182" s="154"/>
      <c r="C182" s="4"/>
      <c r="D182" s="4"/>
      <c r="E182" s="4"/>
      <c r="F182" s="4"/>
      <c r="G182" s="4"/>
      <c r="H182" s="4"/>
      <c r="I182" s="4"/>
      <c r="J182" s="4"/>
      <c r="K182" s="4"/>
      <c r="L182" s="4"/>
      <c r="M182" s="4"/>
      <c r="N182" s="4"/>
      <c r="O182" s="52"/>
      <c r="P182" s="52"/>
      <c r="Q182" s="52"/>
      <c r="R182" s="4"/>
      <c r="S182" s="7"/>
      <c r="W182" s="7"/>
      <c r="X182" s="7"/>
      <c r="Y182" s="7"/>
      <c r="AD182" s="114"/>
      <c r="AE182" s="114"/>
      <c r="AF182" s="114"/>
      <c r="AG182" s="246"/>
      <c r="AH182" s="246"/>
      <c r="AI182" s="114"/>
      <c r="AJ182" s="114"/>
      <c r="AK182" s="114"/>
      <c r="AL182" s="114"/>
      <c r="AM182" s="114"/>
      <c r="AN182" s="114"/>
      <c r="AO182" s="150"/>
      <c r="AP182" s="150"/>
      <c r="AQ182" s="150"/>
      <c r="AR182" s="280"/>
      <c r="AS182" s="280"/>
      <c r="AT182" s="280"/>
      <c r="AU182" s="280"/>
      <c r="AV182" s="280"/>
      <c r="AW182" s="280"/>
    </row>
    <row r="183" spans="1:49" s="112" customFormat="1">
      <c r="A183" s="47"/>
      <c r="B183" s="154"/>
      <c r="C183" s="4"/>
      <c r="D183" s="4"/>
      <c r="E183" s="4"/>
      <c r="F183" s="4"/>
      <c r="G183" s="4"/>
      <c r="H183" s="4"/>
      <c r="I183" s="4"/>
      <c r="J183" s="4"/>
      <c r="K183" s="4"/>
      <c r="L183" s="4"/>
      <c r="M183" s="4"/>
      <c r="N183" s="4"/>
      <c r="O183" s="52"/>
      <c r="P183" s="52"/>
      <c r="Q183" s="52"/>
      <c r="R183" s="4"/>
      <c r="S183" s="7"/>
      <c r="W183" s="7"/>
      <c r="X183" s="7"/>
      <c r="Y183" s="7"/>
      <c r="AD183" s="114"/>
      <c r="AE183" s="114"/>
      <c r="AF183" s="114"/>
      <c r="AG183" s="246"/>
      <c r="AH183" s="246"/>
      <c r="AI183" s="114"/>
      <c r="AJ183" s="114"/>
      <c r="AK183" s="114"/>
      <c r="AL183" s="114"/>
      <c r="AM183" s="114"/>
      <c r="AN183" s="114"/>
      <c r="AO183" s="150"/>
      <c r="AP183" s="150"/>
      <c r="AQ183" s="150"/>
      <c r="AR183" s="280"/>
      <c r="AS183" s="280"/>
      <c r="AT183" s="280"/>
      <c r="AU183" s="280"/>
      <c r="AV183" s="280"/>
      <c r="AW183" s="280"/>
    </row>
    <row r="184" spans="1:49" s="112" customFormat="1">
      <c r="A184" s="47"/>
      <c r="B184" s="154"/>
      <c r="C184" s="4"/>
      <c r="D184" s="4"/>
      <c r="E184" s="4"/>
      <c r="F184" s="4"/>
      <c r="G184" s="4"/>
      <c r="H184" s="4"/>
      <c r="I184" s="4"/>
      <c r="J184" s="4"/>
      <c r="K184" s="4"/>
      <c r="L184" s="4"/>
      <c r="M184" s="4"/>
      <c r="N184" s="4"/>
      <c r="O184" s="52"/>
      <c r="P184" s="52"/>
      <c r="Q184" s="52"/>
      <c r="R184" s="4"/>
      <c r="S184" s="7"/>
      <c r="W184" s="7"/>
      <c r="X184" s="7"/>
      <c r="Y184" s="7"/>
      <c r="AD184" s="114"/>
      <c r="AE184" s="114"/>
      <c r="AF184" s="114"/>
      <c r="AG184" s="246"/>
      <c r="AH184" s="246"/>
      <c r="AI184" s="114"/>
      <c r="AJ184" s="114"/>
      <c r="AK184" s="114"/>
      <c r="AL184" s="114"/>
      <c r="AM184" s="114"/>
      <c r="AN184" s="114"/>
      <c r="AO184" s="150"/>
      <c r="AP184" s="150"/>
      <c r="AQ184" s="150"/>
      <c r="AR184" s="280"/>
      <c r="AS184" s="280"/>
      <c r="AT184" s="280"/>
      <c r="AU184" s="280"/>
      <c r="AV184" s="280"/>
      <c r="AW184" s="280"/>
    </row>
    <row r="185" spans="1:49" s="112" customFormat="1">
      <c r="A185" s="47"/>
      <c r="B185" s="154"/>
      <c r="C185" s="4"/>
      <c r="D185" s="4"/>
      <c r="E185" s="4"/>
      <c r="F185" s="4"/>
      <c r="G185" s="4"/>
      <c r="H185" s="4"/>
      <c r="I185" s="4"/>
      <c r="J185" s="4"/>
      <c r="K185" s="4"/>
      <c r="L185" s="4"/>
      <c r="M185" s="4"/>
      <c r="N185" s="4"/>
      <c r="O185" s="52"/>
      <c r="P185" s="52"/>
      <c r="Q185" s="52"/>
      <c r="R185" s="4"/>
      <c r="S185" s="7"/>
      <c r="W185" s="7"/>
      <c r="X185" s="7"/>
      <c r="Y185" s="7"/>
      <c r="AD185" s="114"/>
      <c r="AE185" s="114"/>
      <c r="AF185" s="114"/>
      <c r="AG185" s="246"/>
      <c r="AH185" s="246"/>
      <c r="AI185" s="114"/>
      <c r="AJ185" s="114"/>
      <c r="AK185" s="114"/>
      <c r="AL185" s="114"/>
      <c r="AM185" s="114"/>
      <c r="AN185" s="114"/>
      <c r="AO185" s="150"/>
      <c r="AP185" s="150"/>
      <c r="AQ185" s="150"/>
      <c r="AR185" s="280"/>
      <c r="AS185" s="280"/>
      <c r="AT185" s="280"/>
      <c r="AU185" s="280"/>
      <c r="AV185" s="280"/>
      <c r="AW185" s="280"/>
    </row>
    <row r="186" spans="1:49" s="112" customFormat="1">
      <c r="A186" s="47"/>
      <c r="B186" s="154"/>
      <c r="C186" s="4"/>
      <c r="D186" s="4"/>
      <c r="E186" s="4"/>
      <c r="F186" s="4"/>
      <c r="G186" s="4"/>
      <c r="H186" s="4"/>
      <c r="I186" s="4"/>
      <c r="J186" s="4"/>
      <c r="K186" s="4"/>
      <c r="L186" s="4"/>
      <c r="M186" s="4"/>
      <c r="N186" s="4"/>
      <c r="O186" s="52"/>
      <c r="P186" s="52"/>
      <c r="Q186" s="52"/>
      <c r="R186" s="4"/>
      <c r="S186" s="7"/>
      <c r="W186" s="7"/>
      <c r="X186" s="7"/>
      <c r="Y186" s="7"/>
      <c r="AD186" s="114"/>
      <c r="AE186" s="114"/>
      <c r="AF186" s="114"/>
      <c r="AG186" s="246"/>
      <c r="AH186" s="246"/>
      <c r="AI186" s="114"/>
      <c r="AJ186" s="114"/>
      <c r="AK186" s="114"/>
      <c r="AL186" s="114"/>
      <c r="AM186" s="114"/>
      <c r="AN186" s="114"/>
      <c r="AO186" s="150"/>
      <c r="AP186" s="150"/>
      <c r="AQ186" s="150"/>
      <c r="AR186" s="280"/>
      <c r="AS186" s="280"/>
      <c r="AT186" s="280"/>
      <c r="AU186" s="280"/>
      <c r="AV186" s="280"/>
      <c r="AW186" s="280"/>
    </row>
    <row r="187" spans="1:49" s="112" customFormat="1">
      <c r="A187" s="47"/>
      <c r="B187" s="154"/>
      <c r="C187" s="4"/>
      <c r="D187" s="4"/>
      <c r="E187" s="4"/>
      <c r="F187" s="4"/>
      <c r="G187" s="4"/>
      <c r="H187" s="4"/>
      <c r="I187" s="4"/>
      <c r="J187" s="4"/>
      <c r="K187" s="4"/>
      <c r="L187" s="4"/>
      <c r="M187" s="4"/>
      <c r="N187" s="4"/>
      <c r="O187" s="52"/>
      <c r="P187" s="52"/>
      <c r="Q187" s="52"/>
      <c r="R187" s="4"/>
      <c r="S187" s="7"/>
      <c r="W187" s="7"/>
      <c r="X187" s="7"/>
      <c r="Y187" s="7"/>
      <c r="AD187" s="114"/>
      <c r="AE187" s="114"/>
      <c r="AF187" s="114"/>
      <c r="AG187" s="246"/>
      <c r="AH187" s="246"/>
      <c r="AI187" s="114"/>
      <c r="AJ187" s="114"/>
      <c r="AK187" s="114"/>
      <c r="AL187" s="114"/>
      <c r="AM187" s="114"/>
      <c r="AN187" s="114"/>
      <c r="AO187" s="150"/>
      <c r="AP187" s="150"/>
      <c r="AQ187" s="150"/>
      <c r="AR187" s="280"/>
      <c r="AS187" s="280"/>
      <c r="AT187" s="280"/>
      <c r="AU187" s="280"/>
      <c r="AV187" s="280"/>
      <c r="AW187" s="280"/>
    </row>
    <row r="188" spans="1:49" s="112" customFormat="1">
      <c r="A188" s="47"/>
      <c r="B188" s="154"/>
      <c r="C188" s="4"/>
      <c r="D188" s="4"/>
      <c r="E188" s="4"/>
      <c r="F188" s="4"/>
      <c r="G188" s="4"/>
      <c r="H188" s="4"/>
      <c r="I188" s="4"/>
      <c r="J188" s="4"/>
      <c r="K188" s="4"/>
      <c r="L188" s="4"/>
      <c r="M188" s="4"/>
      <c r="N188" s="4"/>
      <c r="O188" s="52"/>
      <c r="P188" s="52"/>
      <c r="Q188" s="52"/>
      <c r="R188" s="4"/>
      <c r="S188" s="7"/>
      <c r="W188" s="7"/>
      <c r="X188" s="7"/>
      <c r="Y188" s="7"/>
      <c r="AD188" s="114"/>
      <c r="AE188" s="114"/>
      <c r="AF188" s="114"/>
      <c r="AG188" s="246"/>
      <c r="AH188" s="246"/>
      <c r="AI188" s="114"/>
      <c r="AJ188" s="114"/>
      <c r="AK188" s="114"/>
      <c r="AL188" s="114"/>
      <c r="AM188" s="114"/>
      <c r="AN188" s="114"/>
      <c r="AO188" s="150"/>
      <c r="AP188" s="150"/>
      <c r="AQ188" s="150"/>
      <c r="AR188" s="280"/>
      <c r="AS188" s="280"/>
      <c r="AT188" s="280"/>
      <c r="AU188" s="280"/>
      <c r="AV188" s="280"/>
      <c r="AW188" s="280"/>
    </row>
    <row r="189" spans="1:49" s="112" customFormat="1">
      <c r="A189" s="47"/>
      <c r="B189" s="154"/>
      <c r="C189" s="4"/>
      <c r="D189" s="4"/>
      <c r="E189" s="4"/>
      <c r="F189" s="4"/>
      <c r="G189" s="4"/>
      <c r="H189" s="4"/>
      <c r="I189" s="4"/>
      <c r="J189" s="4"/>
      <c r="K189" s="4"/>
      <c r="L189" s="4"/>
      <c r="M189" s="4"/>
      <c r="N189" s="4"/>
      <c r="O189" s="52"/>
      <c r="P189" s="52"/>
      <c r="Q189" s="52"/>
      <c r="R189" s="4"/>
      <c r="S189" s="7"/>
      <c r="W189" s="7"/>
      <c r="X189" s="7"/>
      <c r="Y189" s="7"/>
      <c r="AD189" s="114"/>
      <c r="AE189" s="114"/>
      <c r="AF189" s="114"/>
      <c r="AG189" s="246"/>
      <c r="AH189" s="246"/>
      <c r="AI189" s="114"/>
      <c r="AJ189" s="114"/>
      <c r="AK189" s="114"/>
      <c r="AL189" s="114"/>
      <c r="AM189" s="114"/>
      <c r="AN189" s="114"/>
      <c r="AO189" s="150"/>
      <c r="AP189" s="150"/>
      <c r="AQ189" s="150"/>
      <c r="AR189" s="280"/>
      <c r="AS189" s="280"/>
      <c r="AT189" s="280"/>
      <c r="AU189" s="280"/>
      <c r="AV189" s="280"/>
      <c r="AW189" s="280"/>
    </row>
    <row r="190" spans="1:49" s="112" customFormat="1">
      <c r="A190" s="47"/>
      <c r="B190" s="154"/>
      <c r="C190" s="4"/>
      <c r="D190" s="4"/>
      <c r="E190" s="4"/>
      <c r="F190" s="4"/>
      <c r="G190" s="4"/>
      <c r="H190" s="4"/>
      <c r="I190" s="4"/>
      <c r="J190" s="4"/>
      <c r="K190" s="4"/>
      <c r="L190" s="4"/>
      <c r="M190" s="4"/>
      <c r="N190" s="4"/>
      <c r="O190" s="52"/>
      <c r="P190" s="52"/>
      <c r="Q190" s="52"/>
      <c r="R190" s="4"/>
      <c r="S190" s="7"/>
      <c r="W190" s="7"/>
      <c r="X190" s="7"/>
      <c r="Y190" s="7"/>
      <c r="AD190" s="114"/>
      <c r="AE190" s="114"/>
      <c r="AF190" s="114"/>
      <c r="AG190" s="246"/>
      <c r="AH190" s="246"/>
      <c r="AI190" s="114"/>
      <c r="AJ190" s="114"/>
      <c r="AK190" s="114"/>
      <c r="AL190" s="114"/>
      <c r="AM190" s="114"/>
      <c r="AN190" s="114"/>
      <c r="AO190" s="150"/>
      <c r="AP190" s="150"/>
      <c r="AQ190" s="150"/>
      <c r="AR190" s="280"/>
      <c r="AS190" s="280"/>
      <c r="AT190" s="280"/>
      <c r="AU190" s="280"/>
      <c r="AV190" s="280"/>
      <c r="AW190" s="280"/>
    </row>
    <row r="191" spans="1:49" s="112" customFormat="1">
      <c r="A191" s="47"/>
      <c r="B191" s="154"/>
      <c r="C191" s="4"/>
      <c r="D191" s="4"/>
      <c r="E191" s="4"/>
      <c r="F191" s="4"/>
      <c r="G191" s="4"/>
      <c r="H191" s="4"/>
      <c r="I191" s="4"/>
      <c r="J191" s="4"/>
      <c r="K191" s="4"/>
      <c r="L191" s="4"/>
      <c r="M191" s="4"/>
      <c r="N191" s="4"/>
      <c r="O191" s="52"/>
      <c r="P191" s="52"/>
      <c r="Q191" s="52"/>
      <c r="R191" s="4"/>
      <c r="S191" s="7"/>
      <c r="W191" s="7"/>
      <c r="X191" s="7"/>
      <c r="Y191" s="7"/>
      <c r="AD191" s="114"/>
      <c r="AE191" s="114"/>
      <c r="AF191" s="114"/>
      <c r="AG191" s="246"/>
      <c r="AH191" s="246"/>
      <c r="AI191" s="114"/>
      <c r="AJ191" s="114"/>
      <c r="AK191" s="114"/>
      <c r="AL191" s="114"/>
      <c r="AM191" s="114"/>
      <c r="AN191" s="114"/>
      <c r="AO191" s="150"/>
      <c r="AP191" s="150"/>
      <c r="AQ191" s="150"/>
      <c r="AR191" s="280"/>
      <c r="AS191" s="280"/>
      <c r="AT191" s="280"/>
      <c r="AU191" s="280"/>
      <c r="AV191" s="280"/>
      <c r="AW191" s="280"/>
    </row>
    <row r="192" spans="1:49" s="112" customFormat="1">
      <c r="A192" s="47"/>
      <c r="B192" s="154"/>
      <c r="C192" s="4"/>
      <c r="D192" s="4"/>
      <c r="E192" s="4"/>
      <c r="F192" s="4"/>
      <c r="G192" s="4"/>
      <c r="H192" s="4"/>
      <c r="I192" s="4"/>
      <c r="J192" s="4"/>
      <c r="K192" s="4"/>
      <c r="L192" s="4"/>
      <c r="M192" s="4"/>
      <c r="N192" s="4"/>
      <c r="O192" s="52"/>
      <c r="P192" s="52"/>
      <c r="Q192" s="52"/>
      <c r="R192" s="4"/>
      <c r="S192" s="7"/>
      <c r="W192" s="7"/>
      <c r="X192" s="7"/>
      <c r="Y192" s="7"/>
      <c r="AD192" s="114"/>
      <c r="AE192" s="114"/>
      <c r="AF192" s="114"/>
      <c r="AG192" s="246"/>
      <c r="AH192" s="246"/>
      <c r="AI192" s="114"/>
      <c r="AJ192" s="114"/>
      <c r="AK192" s="114"/>
      <c r="AL192" s="114"/>
      <c r="AM192" s="114"/>
      <c r="AN192" s="114"/>
      <c r="AO192" s="150"/>
      <c r="AP192" s="150"/>
      <c r="AQ192" s="150"/>
      <c r="AR192" s="280"/>
      <c r="AS192" s="280"/>
      <c r="AT192" s="280"/>
      <c r="AU192" s="280"/>
      <c r="AV192" s="280"/>
      <c r="AW192" s="280"/>
    </row>
    <row r="193" spans="1:49" s="112" customFormat="1">
      <c r="A193" s="47"/>
      <c r="B193" s="154"/>
      <c r="C193" s="4"/>
      <c r="D193" s="4"/>
      <c r="E193" s="4"/>
      <c r="F193" s="4"/>
      <c r="G193" s="4"/>
      <c r="H193" s="4"/>
      <c r="I193" s="4"/>
      <c r="J193" s="4"/>
      <c r="K193" s="4"/>
      <c r="L193" s="4"/>
      <c r="M193" s="4"/>
      <c r="N193" s="4"/>
      <c r="O193" s="52"/>
      <c r="P193" s="52"/>
      <c r="Q193" s="52"/>
      <c r="R193" s="4"/>
      <c r="S193" s="7"/>
      <c r="W193" s="7"/>
      <c r="X193" s="7"/>
      <c r="Y193" s="7"/>
      <c r="AD193" s="114"/>
      <c r="AE193" s="114"/>
      <c r="AF193" s="114"/>
      <c r="AG193" s="246"/>
      <c r="AH193" s="246"/>
      <c r="AI193" s="114"/>
      <c r="AJ193" s="114"/>
      <c r="AK193" s="114"/>
      <c r="AL193" s="114"/>
      <c r="AM193" s="114"/>
      <c r="AN193" s="114"/>
      <c r="AO193" s="150"/>
      <c r="AP193" s="150"/>
      <c r="AQ193" s="150"/>
      <c r="AR193" s="280"/>
      <c r="AS193" s="280"/>
      <c r="AT193" s="280"/>
      <c r="AU193" s="280"/>
      <c r="AV193" s="280"/>
      <c r="AW193" s="280"/>
    </row>
    <row r="194" spans="1:49" s="112" customFormat="1">
      <c r="A194" s="47"/>
      <c r="B194" s="154"/>
      <c r="C194" s="4"/>
      <c r="D194" s="4"/>
      <c r="E194" s="4"/>
      <c r="F194" s="4"/>
      <c r="G194" s="4"/>
      <c r="H194" s="4"/>
      <c r="I194" s="4"/>
      <c r="J194" s="4"/>
      <c r="K194" s="4"/>
      <c r="L194" s="4"/>
      <c r="M194" s="4"/>
      <c r="N194" s="4"/>
      <c r="O194" s="52"/>
      <c r="P194" s="52"/>
      <c r="Q194" s="52"/>
      <c r="R194" s="4"/>
      <c r="S194" s="7"/>
      <c r="W194" s="7"/>
      <c r="X194" s="7"/>
      <c r="Y194" s="7"/>
      <c r="AD194" s="114"/>
      <c r="AE194" s="114"/>
      <c r="AF194" s="114"/>
      <c r="AG194" s="246"/>
      <c r="AH194" s="246"/>
      <c r="AI194" s="114"/>
      <c r="AJ194" s="114"/>
      <c r="AK194" s="114"/>
      <c r="AL194" s="114"/>
      <c r="AM194" s="114"/>
      <c r="AN194" s="114"/>
      <c r="AO194" s="150"/>
      <c r="AP194" s="150"/>
      <c r="AQ194" s="150"/>
      <c r="AR194" s="280"/>
      <c r="AS194" s="280"/>
      <c r="AT194" s="280"/>
      <c r="AU194" s="280"/>
      <c r="AV194" s="280"/>
      <c r="AW194" s="280"/>
    </row>
    <row r="195" spans="1:49" s="112" customFormat="1">
      <c r="A195" s="47"/>
      <c r="B195" s="154"/>
      <c r="C195" s="4"/>
      <c r="D195" s="4"/>
      <c r="E195" s="4"/>
      <c r="F195" s="4"/>
      <c r="G195" s="4"/>
      <c r="H195" s="4"/>
      <c r="I195" s="4"/>
      <c r="J195" s="4"/>
      <c r="K195" s="4"/>
      <c r="L195" s="4"/>
      <c r="M195" s="4"/>
      <c r="N195" s="4"/>
      <c r="O195" s="52"/>
      <c r="P195" s="52"/>
      <c r="Q195" s="52"/>
      <c r="R195" s="4"/>
      <c r="S195" s="7"/>
      <c r="W195" s="7"/>
      <c r="X195" s="7"/>
      <c r="Y195" s="7"/>
      <c r="AD195" s="114"/>
      <c r="AE195" s="114"/>
      <c r="AF195" s="114"/>
      <c r="AG195" s="246"/>
      <c r="AH195" s="246"/>
      <c r="AI195" s="114"/>
      <c r="AJ195" s="114"/>
      <c r="AK195" s="114"/>
      <c r="AL195" s="114"/>
      <c r="AM195" s="114"/>
      <c r="AN195" s="114"/>
      <c r="AO195" s="150"/>
      <c r="AP195" s="150"/>
      <c r="AQ195" s="150"/>
      <c r="AR195" s="280"/>
      <c r="AS195" s="280"/>
      <c r="AT195" s="280"/>
      <c r="AU195" s="280"/>
      <c r="AV195" s="280"/>
      <c r="AW195" s="280"/>
    </row>
    <row r="196" spans="1:49" s="112" customFormat="1">
      <c r="A196" s="47"/>
      <c r="B196" s="154"/>
      <c r="C196" s="4"/>
      <c r="D196" s="4"/>
      <c r="E196" s="4"/>
      <c r="F196" s="4"/>
      <c r="G196" s="4"/>
      <c r="H196" s="4"/>
      <c r="I196" s="4"/>
      <c r="J196" s="4"/>
      <c r="K196" s="4"/>
      <c r="L196" s="4"/>
      <c r="M196" s="4"/>
      <c r="N196" s="4"/>
      <c r="O196" s="52"/>
      <c r="P196" s="52"/>
      <c r="Q196" s="52"/>
      <c r="R196" s="4"/>
      <c r="S196" s="7"/>
      <c r="W196" s="7"/>
      <c r="X196" s="7"/>
      <c r="Y196" s="7"/>
      <c r="AD196" s="114"/>
      <c r="AE196" s="114"/>
      <c r="AF196" s="114"/>
      <c r="AG196" s="246"/>
      <c r="AH196" s="246"/>
      <c r="AI196" s="114"/>
      <c r="AJ196" s="114"/>
      <c r="AK196" s="114"/>
      <c r="AL196" s="114"/>
      <c r="AM196" s="114"/>
      <c r="AN196" s="114"/>
      <c r="AO196" s="150"/>
      <c r="AP196" s="150"/>
      <c r="AQ196" s="150"/>
      <c r="AR196" s="280"/>
      <c r="AS196" s="280"/>
      <c r="AT196" s="280"/>
      <c r="AU196" s="280"/>
      <c r="AV196" s="280"/>
      <c r="AW196" s="280"/>
    </row>
    <row r="197" spans="1:49" s="112" customFormat="1">
      <c r="A197" s="47"/>
      <c r="B197" s="154"/>
      <c r="C197" s="4"/>
      <c r="D197" s="4"/>
      <c r="E197" s="4"/>
      <c r="F197" s="4"/>
      <c r="G197" s="4"/>
      <c r="H197" s="4"/>
      <c r="I197" s="4"/>
      <c r="J197" s="4"/>
      <c r="K197" s="4"/>
      <c r="L197" s="4"/>
      <c r="M197" s="4"/>
      <c r="N197" s="4"/>
      <c r="O197" s="52"/>
      <c r="P197" s="52"/>
      <c r="Q197" s="52"/>
      <c r="R197" s="4"/>
      <c r="S197" s="7"/>
      <c r="W197" s="7"/>
      <c r="X197" s="7"/>
      <c r="Y197" s="7"/>
      <c r="AD197" s="114"/>
      <c r="AE197" s="114"/>
      <c r="AF197" s="114"/>
      <c r="AG197" s="246"/>
      <c r="AH197" s="246"/>
      <c r="AI197" s="114"/>
      <c r="AJ197" s="114"/>
      <c r="AK197" s="114"/>
      <c r="AL197" s="114"/>
      <c r="AM197" s="114"/>
      <c r="AN197" s="114"/>
      <c r="AO197" s="150"/>
      <c r="AP197" s="150"/>
      <c r="AQ197" s="150"/>
      <c r="AR197" s="280"/>
      <c r="AS197" s="280"/>
      <c r="AT197" s="280"/>
      <c r="AU197" s="280"/>
      <c r="AV197" s="280"/>
      <c r="AW197" s="280"/>
    </row>
    <row r="198" spans="1:49" s="112" customFormat="1">
      <c r="A198" s="47"/>
      <c r="B198" s="154"/>
      <c r="C198" s="4"/>
      <c r="D198" s="4"/>
      <c r="E198" s="4"/>
      <c r="F198" s="4"/>
      <c r="G198" s="4"/>
      <c r="H198" s="4"/>
      <c r="I198" s="4"/>
      <c r="J198" s="4"/>
      <c r="K198" s="4"/>
      <c r="L198" s="4"/>
      <c r="M198" s="4"/>
      <c r="N198" s="4"/>
      <c r="O198" s="52"/>
      <c r="P198" s="52"/>
      <c r="Q198" s="52"/>
      <c r="R198" s="4"/>
      <c r="S198" s="7"/>
      <c r="W198" s="7"/>
      <c r="X198" s="7"/>
      <c r="Y198" s="7"/>
      <c r="AD198" s="114"/>
      <c r="AE198" s="114"/>
      <c r="AF198" s="114"/>
      <c r="AG198" s="246"/>
      <c r="AH198" s="246"/>
      <c r="AI198" s="114"/>
      <c r="AJ198" s="114"/>
      <c r="AK198" s="114"/>
      <c r="AL198" s="114"/>
      <c r="AM198" s="114"/>
      <c r="AN198" s="114"/>
      <c r="AO198" s="150"/>
      <c r="AP198" s="150"/>
      <c r="AQ198" s="150"/>
      <c r="AR198" s="280"/>
      <c r="AS198" s="280"/>
      <c r="AT198" s="280"/>
      <c r="AU198" s="280"/>
      <c r="AV198" s="280"/>
      <c r="AW198" s="280"/>
    </row>
    <row r="199" spans="1:49" s="112" customFormat="1">
      <c r="A199" s="47"/>
      <c r="B199" s="154"/>
      <c r="C199" s="4"/>
      <c r="D199" s="4"/>
      <c r="E199" s="4"/>
      <c r="F199" s="4"/>
      <c r="G199" s="4"/>
      <c r="H199" s="4"/>
      <c r="I199" s="4"/>
      <c r="J199" s="4"/>
      <c r="K199" s="4"/>
      <c r="L199" s="4"/>
      <c r="M199" s="4"/>
      <c r="N199" s="4"/>
      <c r="O199" s="52"/>
      <c r="P199" s="52"/>
      <c r="Q199" s="52"/>
      <c r="R199" s="4"/>
      <c r="S199" s="7"/>
      <c r="W199" s="7"/>
      <c r="X199" s="7"/>
      <c r="Y199" s="7"/>
      <c r="AD199" s="114"/>
      <c r="AE199" s="114"/>
      <c r="AF199" s="114"/>
      <c r="AG199" s="246"/>
      <c r="AH199" s="246"/>
      <c r="AI199" s="114"/>
      <c r="AJ199" s="114"/>
      <c r="AK199" s="114"/>
      <c r="AL199" s="114"/>
      <c r="AM199" s="114"/>
      <c r="AN199" s="114"/>
      <c r="AO199" s="150"/>
      <c r="AP199" s="150"/>
      <c r="AQ199" s="150"/>
      <c r="AR199" s="280"/>
      <c r="AS199" s="280"/>
      <c r="AT199" s="280"/>
      <c r="AU199" s="280"/>
      <c r="AV199" s="280"/>
      <c r="AW199" s="280"/>
    </row>
    <row r="200" spans="1:49" s="112" customFormat="1">
      <c r="A200" s="47"/>
      <c r="B200" s="154"/>
      <c r="C200" s="4"/>
      <c r="D200" s="4"/>
      <c r="E200" s="4"/>
      <c r="F200" s="4"/>
      <c r="G200" s="4"/>
      <c r="H200" s="4"/>
      <c r="I200" s="4"/>
      <c r="J200" s="4"/>
      <c r="K200" s="4"/>
      <c r="L200" s="4"/>
      <c r="M200" s="4"/>
      <c r="N200" s="4"/>
      <c r="O200" s="52"/>
      <c r="P200" s="52"/>
      <c r="Q200" s="52"/>
      <c r="R200" s="4"/>
      <c r="S200" s="7"/>
      <c r="W200" s="7"/>
      <c r="X200" s="7"/>
      <c r="Y200" s="7"/>
      <c r="AD200" s="114"/>
      <c r="AE200" s="114"/>
      <c r="AF200" s="114"/>
      <c r="AG200" s="246"/>
      <c r="AH200" s="246"/>
      <c r="AI200" s="114"/>
      <c r="AJ200" s="114"/>
      <c r="AK200" s="114"/>
      <c r="AL200" s="114"/>
      <c r="AM200" s="114"/>
      <c r="AN200" s="114"/>
      <c r="AO200" s="150"/>
      <c r="AP200" s="150"/>
      <c r="AQ200" s="150"/>
      <c r="AR200" s="280"/>
      <c r="AS200" s="280"/>
      <c r="AT200" s="280"/>
      <c r="AU200" s="280"/>
      <c r="AV200" s="280"/>
      <c r="AW200" s="280"/>
    </row>
    <row r="201" spans="1:49" s="112" customFormat="1">
      <c r="A201" s="47"/>
      <c r="B201" s="154"/>
      <c r="C201" s="4"/>
      <c r="D201" s="4"/>
      <c r="E201" s="4"/>
      <c r="F201" s="4"/>
      <c r="G201" s="4"/>
      <c r="H201" s="4"/>
      <c r="I201" s="4"/>
      <c r="J201" s="4"/>
      <c r="K201" s="4"/>
      <c r="L201" s="4"/>
      <c r="M201" s="4"/>
      <c r="N201" s="4"/>
      <c r="O201" s="52"/>
      <c r="P201" s="52"/>
      <c r="Q201" s="52"/>
      <c r="R201" s="4"/>
      <c r="S201" s="7"/>
      <c r="W201" s="7"/>
      <c r="X201" s="7"/>
      <c r="Y201" s="7"/>
      <c r="AD201" s="114"/>
      <c r="AE201" s="114"/>
      <c r="AF201" s="114"/>
      <c r="AG201" s="246"/>
      <c r="AH201" s="246"/>
      <c r="AI201" s="114"/>
      <c r="AJ201" s="114"/>
      <c r="AK201" s="114"/>
      <c r="AL201" s="114"/>
      <c r="AM201" s="114"/>
      <c r="AN201" s="114"/>
      <c r="AO201" s="150"/>
      <c r="AP201" s="150"/>
      <c r="AQ201" s="150"/>
      <c r="AR201" s="280"/>
      <c r="AS201" s="280"/>
      <c r="AT201" s="280"/>
      <c r="AU201" s="280"/>
      <c r="AV201" s="280"/>
      <c r="AW201" s="280"/>
    </row>
    <row r="202" spans="1:49" s="112" customFormat="1">
      <c r="A202" s="47"/>
      <c r="B202" s="154"/>
      <c r="C202" s="4"/>
      <c r="D202" s="4"/>
      <c r="E202" s="4"/>
      <c r="F202" s="4"/>
      <c r="G202" s="4"/>
      <c r="H202" s="4"/>
      <c r="I202" s="4"/>
      <c r="J202" s="4"/>
      <c r="K202" s="4"/>
      <c r="L202" s="4"/>
      <c r="M202" s="4"/>
      <c r="N202" s="4"/>
      <c r="O202" s="52"/>
      <c r="P202" s="52"/>
      <c r="Q202" s="52"/>
      <c r="R202" s="4"/>
      <c r="S202" s="7"/>
      <c r="W202" s="7"/>
      <c r="X202" s="7"/>
      <c r="Y202" s="7"/>
      <c r="AD202" s="114"/>
      <c r="AE202" s="114"/>
      <c r="AF202" s="114"/>
      <c r="AG202" s="246"/>
      <c r="AH202" s="246"/>
      <c r="AI202" s="114"/>
      <c r="AJ202" s="114"/>
      <c r="AK202" s="114"/>
      <c r="AL202" s="114"/>
      <c r="AM202" s="114"/>
      <c r="AN202" s="114"/>
      <c r="AO202" s="150"/>
      <c r="AP202" s="150"/>
      <c r="AQ202" s="150"/>
      <c r="AR202" s="280"/>
      <c r="AS202" s="280"/>
      <c r="AT202" s="280"/>
      <c r="AU202" s="280"/>
      <c r="AV202" s="280"/>
      <c r="AW202" s="280"/>
    </row>
    <row r="203" spans="1:49" s="112" customFormat="1">
      <c r="A203" s="47"/>
      <c r="B203" s="154"/>
      <c r="C203" s="4"/>
      <c r="D203" s="4"/>
      <c r="E203" s="4"/>
      <c r="F203" s="4"/>
      <c r="G203" s="4"/>
      <c r="H203" s="4"/>
      <c r="I203" s="4"/>
      <c r="J203" s="4"/>
      <c r="K203" s="4"/>
      <c r="L203" s="4"/>
      <c r="M203" s="4"/>
      <c r="N203" s="4"/>
      <c r="O203" s="52"/>
      <c r="P203" s="52"/>
      <c r="Q203" s="52"/>
      <c r="R203" s="4"/>
      <c r="S203" s="7"/>
      <c r="W203" s="7"/>
      <c r="X203" s="7"/>
      <c r="Y203" s="7"/>
      <c r="AD203" s="114"/>
      <c r="AE203" s="114"/>
      <c r="AF203" s="114"/>
      <c r="AG203" s="246"/>
      <c r="AH203" s="246"/>
      <c r="AI203" s="114"/>
      <c r="AJ203" s="114"/>
      <c r="AK203" s="114"/>
      <c r="AL203" s="114"/>
      <c r="AM203" s="114"/>
      <c r="AN203" s="114"/>
      <c r="AO203" s="150"/>
      <c r="AP203" s="150"/>
      <c r="AQ203" s="150"/>
      <c r="AR203" s="280"/>
      <c r="AS203" s="280"/>
      <c r="AT203" s="280"/>
      <c r="AU203" s="280"/>
      <c r="AV203" s="280"/>
      <c r="AW203" s="280"/>
    </row>
    <row r="204" spans="1:49" s="112" customFormat="1">
      <c r="A204" s="47"/>
      <c r="B204" s="154"/>
      <c r="C204" s="4"/>
      <c r="D204" s="4"/>
      <c r="E204" s="4"/>
      <c r="F204" s="4"/>
      <c r="G204" s="4"/>
      <c r="H204" s="4"/>
      <c r="I204" s="4"/>
      <c r="J204" s="4"/>
      <c r="K204" s="4"/>
      <c r="L204" s="4"/>
      <c r="M204" s="4"/>
      <c r="N204" s="4"/>
      <c r="O204" s="52"/>
      <c r="P204" s="52"/>
      <c r="Q204" s="52"/>
      <c r="R204" s="4"/>
      <c r="S204" s="7"/>
      <c r="W204" s="7"/>
      <c r="X204" s="7"/>
      <c r="Y204" s="7"/>
      <c r="AD204" s="114"/>
      <c r="AE204" s="114"/>
      <c r="AF204" s="114"/>
      <c r="AG204" s="246"/>
      <c r="AH204" s="246"/>
      <c r="AI204" s="114"/>
      <c r="AJ204" s="114"/>
      <c r="AK204" s="114"/>
      <c r="AL204" s="114"/>
      <c r="AM204" s="114"/>
      <c r="AN204" s="114"/>
      <c r="AO204" s="150"/>
      <c r="AP204" s="150"/>
      <c r="AQ204" s="150"/>
      <c r="AR204" s="280"/>
      <c r="AS204" s="280"/>
      <c r="AT204" s="280"/>
      <c r="AU204" s="280"/>
      <c r="AV204" s="280"/>
      <c r="AW204" s="280"/>
    </row>
    <row r="205" spans="1:49" s="112" customFormat="1">
      <c r="A205" s="47"/>
      <c r="B205" s="154"/>
      <c r="C205" s="4"/>
      <c r="D205" s="4"/>
      <c r="E205" s="4"/>
      <c r="F205" s="4"/>
      <c r="G205" s="4"/>
      <c r="H205" s="4"/>
      <c r="I205" s="4"/>
      <c r="J205" s="4"/>
      <c r="K205" s="4"/>
      <c r="L205" s="4"/>
      <c r="M205" s="4"/>
      <c r="N205" s="4"/>
      <c r="O205" s="52"/>
      <c r="P205" s="52"/>
      <c r="Q205" s="52"/>
      <c r="R205" s="4"/>
      <c r="S205" s="7"/>
      <c r="W205" s="7"/>
      <c r="X205" s="7"/>
      <c r="Y205" s="7"/>
      <c r="AD205" s="114"/>
      <c r="AE205" s="114"/>
      <c r="AF205" s="114"/>
      <c r="AG205" s="246"/>
      <c r="AH205" s="246"/>
      <c r="AI205" s="114"/>
      <c r="AJ205" s="114"/>
      <c r="AK205" s="114"/>
      <c r="AL205" s="114"/>
      <c r="AM205" s="114"/>
      <c r="AN205" s="114"/>
      <c r="AO205" s="150"/>
      <c r="AP205" s="150"/>
      <c r="AQ205" s="150"/>
      <c r="AR205" s="280"/>
      <c r="AS205" s="280"/>
      <c r="AT205" s="280"/>
      <c r="AU205" s="280"/>
      <c r="AV205" s="280"/>
      <c r="AW205" s="280"/>
    </row>
    <row r="206" spans="1:49" s="112" customFormat="1">
      <c r="A206" s="47"/>
      <c r="B206" s="154"/>
      <c r="C206" s="4"/>
      <c r="D206" s="4"/>
      <c r="E206" s="4"/>
      <c r="F206" s="4"/>
      <c r="G206" s="4"/>
      <c r="H206" s="4"/>
      <c r="I206" s="4"/>
      <c r="J206" s="4"/>
      <c r="K206" s="4"/>
      <c r="L206" s="4"/>
      <c r="M206" s="4"/>
      <c r="N206" s="4"/>
      <c r="O206" s="52"/>
      <c r="P206" s="52"/>
      <c r="Q206" s="52"/>
      <c r="R206" s="4"/>
      <c r="S206" s="7"/>
      <c r="W206" s="7"/>
      <c r="X206" s="7"/>
      <c r="Y206" s="7"/>
      <c r="AD206" s="114"/>
      <c r="AE206" s="114"/>
      <c r="AF206" s="114"/>
      <c r="AG206" s="246"/>
      <c r="AH206" s="246"/>
      <c r="AI206" s="114"/>
      <c r="AJ206" s="114"/>
      <c r="AK206" s="114"/>
      <c r="AL206" s="114"/>
      <c r="AM206" s="114"/>
      <c r="AN206" s="114"/>
      <c r="AO206" s="150"/>
      <c r="AP206" s="150"/>
      <c r="AQ206" s="150"/>
      <c r="AR206" s="280"/>
      <c r="AS206" s="280"/>
      <c r="AT206" s="280"/>
      <c r="AU206" s="280"/>
      <c r="AV206" s="280"/>
      <c r="AW206" s="280"/>
    </row>
    <row r="207" spans="1:49" s="112" customFormat="1">
      <c r="A207" s="47"/>
      <c r="B207" s="154"/>
      <c r="C207" s="4"/>
      <c r="D207" s="4"/>
      <c r="E207" s="4"/>
      <c r="F207" s="4"/>
      <c r="G207" s="4"/>
      <c r="H207" s="4"/>
      <c r="I207" s="4"/>
      <c r="J207" s="4"/>
      <c r="K207" s="4"/>
      <c r="L207" s="4"/>
      <c r="M207" s="4"/>
      <c r="N207" s="4"/>
      <c r="O207" s="52"/>
      <c r="P207" s="52"/>
      <c r="Q207" s="52"/>
      <c r="R207" s="4"/>
      <c r="S207" s="7"/>
      <c r="W207" s="7"/>
      <c r="X207" s="7"/>
      <c r="Y207" s="7"/>
      <c r="AD207" s="114"/>
      <c r="AE207" s="114"/>
      <c r="AF207" s="114"/>
      <c r="AG207" s="246"/>
      <c r="AH207" s="246"/>
      <c r="AI207" s="114"/>
      <c r="AJ207" s="114"/>
      <c r="AK207" s="114"/>
      <c r="AL207" s="114"/>
      <c r="AM207" s="114"/>
      <c r="AN207" s="114"/>
      <c r="AO207" s="150"/>
      <c r="AP207" s="150"/>
      <c r="AQ207" s="150"/>
      <c r="AR207" s="280"/>
      <c r="AS207" s="280"/>
      <c r="AT207" s="280"/>
      <c r="AU207" s="280"/>
      <c r="AV207" s="280"/>
      <c r="AW207" s="280"/>
    </row>
    <row r="208" spans="1:49" s="112" customFormat="1">
      <c r="A208" s="47"/>
      <c r="B208" s="154"/>
      <c r="C208" s="4"/>
      <c r="D208" s="4"/>
      <c r="E208" s="4"/>
      <c r="F208" s="4"/>
      <c r="G208" s="4"/>
      <c r="H208" s="4"/>
      <c r="I208" s="4"/>
      <c r="J208" s="4"/>
      <c r="K208" s="4"/>
      <c r="L208" s="4"/>
      <c r="M208" s="4"/>
      <c r="N208" s="4"/>
      <c r="O208" s="52"/>
      <c r="P208" s="52"/>
      <c r="Q208" s="52"/>
      <c r="R208" s="4"/>
      <c r="S208" s="7"/>
      <c r="W208" s="7"/>
      <c r="X208" s="7"/>
      <c r="Y208" s="7"/>
      <c r="AD208" s="114"/>
      <c r="AE208" s="114"/>
      <c r="AF208" s="114"/>
      <c r="AG208" s="246"/>
      <c r="AH208" s="246"/>
      <c r="AI208" s="114"/>
      <c r="AJ208" s="114"/>
      <c r="AK208" s="114"/>
      <c r="AL208" s="114"/>
      <c r="AM208" s="114"/>
      <c r="AN208" s="114"/>
      <c r="AO208" s="150"/>
      <c r="AP208" s="150"/>
      <c r="AQ208" s="150"/>
      <c r="AR208" s="280"/>
      <c r="AS208" s="280"/>
      <c r="AT208" s="280"/>
      <c r="AU208" s="280"/>
      <c r="AV208" s="280"/>
      <c r="AW208" s="280"/>
    </row>
    <row r="209" spans="1:49" s="112" customFormat="1">
      <c r="A209" s="47"/>
      <c r="B209" s="154"/>
      <c r="C209" s="4"/>
      <c r="D209" s="4"/>
      <c r="E209" s="4"/>
      <c r="F209" s="4"/>
      <c r="G209" s="4"/>
      <c r="H209" s="4"/>
      <c r="I209" s="4"/>
      <c r="J209" s="4"/>
      <c r="K209" s="4"/>
      <c r="L209" s="4"/>
      <c r="M209" s="4"/>
      <c r="N209" s="4"/>
      <c r="O209" s="52"/>
      <c r="P209" s="52"/>
      <c r="Q209" s="52"/>
      <c r="R209" s="4"/>
      <c r="S209" s="7"/>
      <c r="W209" s="7"/>
      <c r="X209" s="7"/>
      <c r="Y209" s="7"/>
      <c r="AD209" s="114"/>
      <c r="AE209" s="114"/>
      <c r="AF209" s="114"/>
      <c r="AG209" s="246"/>
      <c r="AH209" s="246"/>
      <c r="AI209" s="114"/>
      <c r="AJ209" s="114"/>
      <c r="AK209" s="114"/>
      <c r="AL209" s="114"/>
      <c r="AM209" s="114"/>
      <c r="AN209" s="114"/>
      <c r="AO209" s="150"/>
      <c r="AP209" s="150"/>
      <c r="AQ209" s="150"/>
      <c r="AR209" s="280"/>
      <c r="AS209" s="280"/>
      <c r="AT209" s="280"/>
      <c r="AU209" s="280"/>
      <c r="AV209" s="280"/>
      <c r="AW209" s="280"/>
    </row>
    <row r="210" spans="1:49" s="112" customFormat="1">
      <c r="A210" s="47"/>
      <c r="B210" s="154"/>
      <c r="C210" s="4"/>
      <c r="D210" s="4"/>
      <c r="E210" s="4"/>
      <c r="F210" s="4"/>
      <c r="G210" s="4"/>
      <c r="H210" s="4"/>
      <c r="I210" s="4"/>
      <c r="J210" s="4"/>
      <c r="K210" s="4"/>
      <c r="L210" s="4"/>
      <c r="M210" s="4"/>
      <c r="N210" s="4"/>
      <c r="O210" s="52"/>
      <c r="P210" s="52"/>
      <c r="Q210" s="52"/>
      <c r="R210" s="4"/>
      <c r="S210" s="7"/>
      <c r="W210" s="7"/>
      <c r="X210" s="7"/>
      <c r="Y210" s="7"/>
      <c r="AD210" s="114"/>
      <c r="AE210" s="114"/>
      <c r="AF210" s="114"/>
      <c r="AG210" s="246"/>
      <c r="AH210" s="246"/>
      <c r="AI210" s="114"/>
      <c r="AJ210" s="114"/>
      <c r="AK210" s="114"/>
      <c r="AL210" s="114"/>
      <c r="AM210" s="114"/>
      <c r="AN210" s="114"/>
      <c r="AO210" s="150"/>
      <c r="AP210" s="150"/>
      <c r="AQ210" s="150"/>
      <c r="AR210" s="280"/>
      <c r="AS210" s="280"/>
      <c r="AT210" s="280"/>
      <c r="AU210" s="280"/>
      <c r="AV210" s="280"/>
      <c r="AW210" s="280"/>
    </row>
    <row r="211" spans="1:49" s="112" customFormat="1">
      <c r="A211" s="47"/>
      <c r="B211" s="154"/>
      <c r="C211" s="4"/>
      <c r="D211" s="4"/>
      <c r="E211" s="4"/>
      <c r="F211" s="4"/>
      <c r="G211" s="4"/>
      <c r="H211" s="4"/>
      <c r="I211" s="4"/>
      <c r="J211" s="4"/>
      <c r="K211" s="4"/>
      <c r="L211" s="4"/>
      <c r="M211" s="4"/>
      <c r="N211" s="4"/>
      <c r="O211" s="52"/>
      <c r="P211" s="52"/>
      <c r="Q211" s="52"/>
      <c r="R211" s="4"/>
      <c r="S211" s="7"/>
      <c r="W211" s="7"/>
      <c r="X211" s="7"/>
      <c r="Y211" s="7"/>
      <c r="AD211" s="114"/>
      <c r="AE211" s="114"/>
      <c r="AF211" s="114"/>
      <c r="AG211" s="246"/>
      <c r="AH211" s="246"/>
      <c r="AI211" s="114"/>
      <c r="AJ211" s="114"/>
      <c r="AK211" s="114"/>
      <c r="AL211" s="114"/>
      <c r="AM211" s="114"/>
      <c r="AN211" s="114"/>
      <c r="AO211" s="150"/>
      <c r="AP211" s="150"/>
      <c r="AQ211" s="150"/>
      <c r="AR211" s="280"/>
      <c r="AS211" s="280"/>
      <c r="AT211" s="280"/>
      <c r="AU211" s="280"/>
      <c r="AV211" s="280"/>
      <c r="AW211" s="280"/>
    </row>
    <row r="212" spans="1:49" s="112" customFormat="1">
      <c r="A212" s="47"/>
      <c r="B212" s="154"/>
      <c r="C212" s="4"/>
      <c r="D212" s="4"/>
      <c r="E212" s="4"/>
      <c r="F212" s="4"/>
      <c r="G212" s="4"/>
      <c r="H212" s="4"/>
      <c r="I212" s="4"/>
      <c r="J212" s="4"/>
      <c r="K212" s="4"/>
      <c r="L212" s="4"/>
      <c r="M212" s="4"/>
      <c r="N212" s="4"/>
      <c r="O212" s="52"/>
      <c r="P212" s="52"/>
      <c r="Q212" s="52"/>
      <c r="R212" s="4"/>
      <c r="S212" s="7"/>
      <c r="W212" s="7"/>
      <c r="X212" s="7"/>
      <c r="Y212" s="7"/>
      <c r="AD212" s="114"/>
      <c r="AE212" s="114"/>
      <c r="AF212" s="114"/>
      <c r="AG212" s="246"/>
      <c r="AH212" s="246"/>
      <c r="AI212" s="114"/>
      <c r="AJ212" s="114"/>
      <c r="AK212" s="114"/>
      <c r="AL212" s="114"/>
      <c r="AM212" s="114"/>
      <c r="AN212" s="114"/>
      <c r="AO212" s="150"/>
      <c r="AP212" s="150"/>
      <c r="AQ212" s="150"/>
      <c r="AR212" s="280"/>
      <c r="AS212" s="280"/>
      <c r="AT212" s="280"/>
      <c r="AU212" s="280"/>
      <c r="AV212" s="280"/>
      <c r="AW212" s="280"/>
    </row>
    <row r="213" spans="1:49" s="112" customFormat="1">
      <c r="A213" s="47"/>
      <c r="B213" s="154"/>
      <c r="C213" s="4"/>
      <c r="D213" s="4"/>
      <c r="E213" s="4"/>
      <c r="F213" s="4"/>
      <c r="G213" s="4"/>
      <c r="H213" s="4"/>
      <c r="I213" s="4"/>
      <c r="J213" s="4"/>
      <c r="K213" s="4"/>
      <c r="L213" s="4"/>
      <c r="M213" s="4"/>
      <c r="N213" s="4"/>
      <c r="O213" s="52"/>
      <c r="P213" s="52"/>
      <c r="Q213" s="52"/>
      <c r="R213" s="4"/>
      <c r="S213" s="7"/>
      <c r="W213" s="7"/>
      <c r="X213" s="7"/>
      <c r="Y213" s="7"/>
      <c r="AD213" s="114"/>
      <c r="AE213" s="114"/>
      <c r="AF213" s="114"/>
      <c r="AG213" s="246"/>
      <c r="AH213" s="246"/>
      <c r="AI213" s="114"/>
      <c r="AJ213" s="114"/>
      <c r="AK213" s="114"/>
      <c r="AL213" s="114"/>
      <c r="AM213" s="114"/>
      <c r="AN213" s="114"/>
      <c r="AO213" s="150"/>
      <c r="AP213" s="150"/>
      <c r="AQ213" s="150"/>
      <c r="AR213" s="280"/>
      <c r="AS213" s="280"/>
      <c r="AT213" s="280"/>
      <c r="AU213" s="280"/>
      <c r="AV213" s="280"/>
      <c r="AW213" s="280"/>
    </row>
    <row r="214" spans="1:49" s="112" customFormat="1">
      <c r="A214" s="47"/>
      <c r="B214" s="154"/>
      <c r="C214" s="4"/>
      <c r="D214" s="4"/>
      <c r="E214" s="4"/>
      <c r="F214" s="4"/>
      <c r="G214" s="4"/>
      <c r="H214" s="4"/>
      <c r="I214" s="4"/>
      <c r="J214" s="4"/>
      <c r="K214" s="4"/>
      <c r="L214" s="4"/>
      <c r="M214" s="4"/>
      <c r="N214" s="4"/>
      <c r="O214" s="52"/>
      <c r="P214" s="52"/>
      <c r="Q214" s="52"/>
      <c r="R214" s="4"/>
      <c r="S214" s="7"/>
      <c r="W214" s="7"/>
      <c r="X214" s="7"/>
      <c r="Y214" s="7"/>
      <c r="AD214" s="114"/>
      <c r="AE214" s="114"/>
      <c r="AF214" s="114"/>
      <c r="AG214" s="246"/>
      <c r="AH214" s="246"/>
      <c r="AI214" s="114"/>
      <c r="AJ214" s="114"/>
      <c r="AK214" s="114"/>
      <c r="AL214" s="114"/>
      <c r="AM214" s="114"/>
      <c r="AN214" s="114"/>
      <c r="AO214" s="150"/>
      <c r="AP214" s="150"/>
      <c r="AQ214" s="150"/>
      <c r="AR214" s="280"/>
      <c r="AS214" s="280"/>
      <c r="AT214" s="280"/>
      <c r="AU214" s="280"/>
      <c r="AV214" s="280"/>
      <c r="AW214" s="280"/>
    </row>
    <row r="215" spans="1:49" s="112" customFormat="1">
      <c r="A215" s="47"/>
      <c r="B215" s="154"/>
      <c r="C215" s="4"/>
      <c r="D215" s="4"/>
      <c r="E215" s="4"/>
      <c r="F215" s="4"/>
      <c r="G215" s="4"/>
      <c r="H215" s="4"/>
      <c r="I215" s="4"/>
      <c r="J215" s="4"/>
      <c r="K215" s="4"/>
      <c r="L215" s="4"/>
      <c r="M215" s="4"/>
      <c r="N215" s="4"/>
      <c r="O215" s="52"/>
      <c r="P215" s="52"/>
      <c r="Q215" s="52"/>
      <c r="R215" s="4"/>
      <c r="S215" s="7"/>
      <c r="W215" s="7"/>
      <c r="X215" s="7"/>
      <c r="Y215" s="7"/>
      <c r="AD215" s="114"/>
      <c r="AE215" s="114"/>
      <c r="AF215" s="114"/>
      <c r="AG215" s="246"/>
      <c r="AH215" s="246"/>
      <c r="AI215" s="114"/>
      <c r="AJ215" s="114"/>
      <c r="AK215" s="114"/>
      <c r="AL215" s="114"/>
      <c r="AM215" s="114"/>
      <c r="AN215" s="114"/>
      <c r="AO215" s="150"/>
      <c r="AP215" s="150"/>
      <c r="AQ215" s="150"/>
      <c r="AR215" s="280"/>
      <c r="AS215" s="280"/>
      <c r="AT215" s="280"/>
      <c r="AU215" s="280"/>
      <c r="AV215" s="280"/>
      <c r="AW215" s="280"/>
    </row>
    <row r="216" spans="1:49" s="112" customFormat="1">
      <c r="A216" s="47"/>
      <c r="B216" s="154"/>
      <c r="C216" s="4"/>
      <c r="D216" s="4"/>
      <c r="E216" s="4"/>
      <c r="F216" s="4"/>
      <c r="G216" s="4"/>
      <c r="H216" s="4"/>
      <c r="I216" s="4"/>
      <c r="J216" s="4"/>
      <c r="K216" s="4"/>
      <c r="L216" s="4"/>
      <c r="M216" s="4"/>
      <c r="N216" s="4"/>
      <c r="O216" s="52"/>
      <c r="P216" s="52"/>
      <c r="Q216" s="52"/>
      <c r="R216" s="4"/>
      <c r="S216" s="7"/>
      <c r="W216" s="7"/>
      <c r="X216" s="7"/>
      <c r="Y216" s="7"/>
      <c r="AD216" s="114"/>
      <c r="AE216" s="114"/>
      <c r="AF216" s="114"/>
      <c r="AG216" s="246"/>
      <c r="AH216" s="246"/>
      <c r="AI216" s="114"/>
      <c r="AJ216" s="114"/>
      <c r="AK216" s="114"/>
      <c r="AL216" s="114"/>
      <c r="AM216" s="114"/>
      <c r="AN216" s="114"/>
      <c r="AO216" s="150"/>
      <c r="AP216" s="150"/>
      <c r="AQ216" s="150"/>
      <c r="AR216" s="280"/>
      <c r="AS216" s="280"/>
      <c r="AT216" s="280"/>
      <c r="AU216" s="280"/>
      <c r="AV216" s="280"/>
      <c r="AW216" s="280"/>
    </row>
    <row r="217" spans="1:49" s="112" customFormat="1">
      <c r="A217" s="47"/>
      <c r="B217" s="154"/>
      <c r="C217" s="4"/>
      <c r="D217" s="4"/>
      <c r="E217" s="4"/>
      <c r="F217" s="4"/>
      <c r="G217" s="4"/>
      <c r="H217" s="4"/>
      <c r="I217" s="4"/>
      <c r="J217" s="4"/>
      <c r="K217" s="4"/>
      <c r="L217" s="4"/>
      <c r="M217" s="4"/>
      <c r="N217" s="4"/>
      <c r="O217" s="52"/>
      <c r="P217" s="52"/>
      <c r="Q217" s="52"/>
      <c r="R217" s="4"/>
      <c r="S217" s="7"/>
      <c r="W217" s="7"/>
      <c r="X217" s="7"/>
      <c r="Y217" s="7"/>
      <c r="AD217" s="114"/>
      <c r="AE217" s="114"/>
      <c r="AF217" s="114"/>
      <c r="AG217" s="246"/>
      <c r="AH217" s="246"/>
      <c r="AI217" s="114"/>
      <c r="AJ217" s="114"/>
      <c r="AK217" s="114"/>
      <c r="AL217" s="114"/>
      <c r="AM217" s="114"/>
      <c r="AN217" s="114"/>
      <c r="AO217" s="150"/>
      <c r="AP217" s="150"/>
      <c r="AQ217" s="150"/>
      <c r="AR217" s="280"/>
      <c r="AS217" s="280"/>
      <c r="AT217" s="280"/>
      <c r="AU217" s="280"/>
      <c r="AV217" s="280"/>
      <c r="AW217" s="280"/>
    </row>
    <row r="218" spans="1:49" s="112" customFormat="1">
      <c r="A218" s="47"/>
      <c r="B218" s="154"/>
      <c r="C218" s="4"/>
      <c r="D218" s="4"/>
      <c r="E218" s="4"/>
      <c r="F218" s="4"/>
      <c r="G218" s="4"/>
      <c r="H218" s="4"/>
      <c r="I218" s="4"/>
      <c r="J218" s="4"/>
      <c r="K218" s="4"/>
      <c r="L218" s="4"/>
      <c r="M218" s="4"/>
      <c r="N218" s="4"/>
      <c r="O218" s="52"/>
      <c r="P218" s="52"/>
      <c r="Q218" s="52"/>
      <c r="R218" s="4"/>
      <c r="S218" s="7"/>
      <c r="W218" s="7"/>
      <c r="X218" s="7"/>
      <c r="Y218" s="7"/>
      <c r="AD218" s="114"/>
      <c r="AE218" s="114"/>
      <c r="AF218" s="114"/>
      <c r="AG218" s="246"/>
      <c r="AH218" s="246"/>
      <c r="AI218" s="114"/>
      <c r="AJ218" s="114"/>
      <c r="AK218" s="114"/>
      <c r="AL218" s="114"/>
      <c r="AM218" s="114"/>
      <c r="AN218" s="114"/>
      <c r="AO218" s="150"/>
      <c r="AP218" s="150"/>
      <c r="AQ218" s="150"/>
      <c r="AR218" s="280"/>
      <c r="AS218" s="280"/>
      <c r="AT218" s="280"/>
      <c r="AU218" s="280"/>
      <c r="AV218" s="280"/>
      <c r="AW218" s="280"/>
    </row>
    <row r="219" spans="1:49" s="112" customFormat="1">
      <c r="A219" s="47"/>
      <c r="B219" s="154"/>
      <c r="C219" s="4"/>
      <c r="D219" s="4"/>
      <c r="E219" s="4"/>
      <c r="F219" s="4"/>
      <c r="G219" s="4"/>
      <c r="H219" s="4"/>
      <c r="I219" s="4"/>
      <c r="J219" s="4"/>
      <c r="K219" s="4"/>
      <c r="L219" s="4"/>
      <c r="M219" s="4"/>
      <c r="N219" s="4"/>
      <c r="O219" s="52"/>
      <c r="P219" s="52"/>
      <c r="Q219" s="52"/>
      <c r="R219" s="4"/>
      <c r="S219" s="7"/>
      <c r="W219" s="7"/>
      <c r="X219" s="7"/>
      <c r="Y219" s="7"/>
      <c r="AD219" s="114"/>
      <c r="AE219" s="114"/>
      <c r="AF219" s="114"/>
      <c r="AG219" s="246"/>
      <c r="AH219" s="246"/>
      <c r="AI219" s="114"/>
      <c r="AJ219" s="114"/>
      <c r="AK219" s="114"/>
      <c r="AL219" s="114"/>
      <c r="AM219" s="114"/>
      <c r="AN219" s="114"/>
      <c r="AO219" s="150"/>
      <c r="AP219" s="150"/>
      <c r="AQ219" s="150"/>
      <c r="AR219" s="280"/>
      <c r="AS219" s="280"/>
      <c r="AT219" s="280"/>
      <c r="AU219" s="280"/>
      <c r="AV219" s="280"/>
      <c r="AW219" s="280"/>
    </row>
    <row r="220" spans="1:49" s="112" customFormat="1">
      <c r="A220" s="47"/>
      <c r="B220" s="154"/>
      <c r="C220" s="4"/>
      <c r="D220" s="4"/>
      <c r="E220" s="4"/>
      <c r="F220" s="4"/>
      <c r="G220" s="4"/>
      <c r="H220" s="4"/>
      <c r="I220" s="4"/>
      <c r="J220" s="4"/>
      <c r="K220" s="4"/>
      <c r="L220" s="4"/>
      <c r="M220" s="4"/>
      <c r="N220" s="4"/>
      <c r="O220" s="52"/>
      <c r="P220" s="52"/>
      <c r="Q220" s="52"/>
      <c r="R220" s="4"/>
      <c r="S220" s="7"/>
      <c r="W220" s="7"/>
      <c r="X220" s="7"/>
      <c r="Y220" s="7"/>
      <c r="AD220" s="114"/>
      <c r="AE220" s="114"/>
      <c r="AF220" s="114"/>
      <c r="AG220" s="246"/>
      <c r="AH220" s="246"/>
      <c r="AI220" s="114"/>
      <c r="AJ220" s="114"/>
      <c r="AK220" s="114"/>
      <c r="AL220" s="114"/>
      <c r="AM220" s="114"/>
      <c r="AN220" s="114"/>
      <c r="AO220" s="150"/>
      <c r="AP220" s="150"/>
      <c r="AQ220" s="150"/>
      <c r="AR220" s="280"/>
      <c r="AS220" s="280"/>
      <c r="AT220" s="280"/>
      <c r="AU220" s="280"/>
      <c r="AV220" s="280"/>
      <c r="AW220" s="280"/>
    </row>
    <row r="221" spans="1:49" s="112" customFormat="1">
      <c r="A221" s="47"/>
      <c r="B221" s="154"/>
      <c r="C221" s="4"/>
      <c r="D221" s="4"/>
      <c r="E221" s="4"/>
      <c r="F221" s="4"/>
      <c r="G221" s="4"/>
      <c r="H221" s="4"/>
      <c r="I221" s="4"/>
      <c r="J221" s="4"/>
      <c r="K221" s="4"/>
      <c r="L221" s="4"/>
      <c r="M221" s="4"/>
      <c r="N221" s="4"/>
      <c r="O221" s="52"/>
      <c r="P221" s="52"/>
      <c r="Q221" s="52"/>
      <c r="R221" s="4"/>
      <c r="S221" s="7"/>
      <c r="W221" s="7"/>
      <c r="X221" s="7"/>
      <c r="Y221" s="7"/>
      <c r="AD221" s="114"/>
      <c r="AE221" s="114"/>
      <c r="AF221" s="114"/>
      <c r="AG221" s="246"/>
      <c r="AH221" s="246"/>
      <c r="AI221" s="114"/>
      <c r="AJ221" s="114"/>
      <c r="AK221" s="114"/>
      <c r="AL221" s="114"/>
      <c r="AM221" s="114"/>
      <c r="AN221" s="114"/>
      <c r="AO221" s="150"/>
      <c r="AP221" s="150"/>
      <c r="AQ221" s="150"/>
      <c r="AR221" s="280"/>
      <c r="AS221" s="280"/>
      <c r="AT221" s="280"/>
      <c r="AU221" s="280"/>
      <c r="AV221" s="280"/>
      <c r="AW221" s="280"/>
    </row>
    <row r="222" spans="1:49" s="112" customFormat="1">
      <c r="A222" s="47"/>
      <c r="B222" s="154"/>
      <c r="C222" s="4"/>
      <c r="D222" s="4"/>
      <c r="E222" s="4"/>
      <c r="F222" s="4"/>
      <c r="G222" s="4"/>
      <c r="H222" s="4"/>
      <c r="I222" s="4"/>
      <c r="J222" s="4"/>
      <c r="K222" s="4"/>
      <c r="L222" s="4"/>
      <c r="M222" s="4"/>
      <c r="N222" s="4"/>
      <c r="O222" s="52"/>
      <c r="P222" s="52"/>
      <c r="Q222" s="52"/>
      <c r="R222" s="4"/>
      <c r="S222" s="7"/>
      <c r="W222" s="7"/>
      <c r="X222" s="7"/>
      <c r="Y222" s="7"/>
      <c r="AD222" s="114"/>
      <c r="AE222" s="114"/>
      <c r="AF222" s="114"/>
      <c r="AG222" s="246"/>
      <c r="AH222" s="246"/>
      <c r="AI222" s="114"/>
      <c r="AJ222" s="114"/>
      <c r="AK222" s="114"/>
      <c r="AL222" s="114"/>
      <c r="AM222" s="114"/>
      <c r="AN222" s="114"/>
      <c r="AO222" s="150"/>
      <c r="AP222" s="150"/>
      <c r="AQ222" s="150"/>
      <c r="AR222" s="280"/>
      <c r="AS222" s="280"/>
      <c r="AT222" s="280"/>
      <c r="AU222" s="280"/>
      <c r="AV222" s="280"/>
      <c r="AW222" s="280"/>
    </row>
    <row r="223" spans="1:49" s="112" customFormat="1">
      <c r="A223" s="47"/>
      <c r="B223" s="154"/>
      <c r="C223" s="4"/>
      <c r="D223" s="4"/>
      <c r="E223" s="4"/>
      <c r="F223" s="4"/>
      <c r="G223" s="4"/>
      <c r="H223" s="4"/>
      <c r="I223" s="4"/>
      <c r="J223" s="4"/>
      <c r="K223" s="4"/>
      <c r="L223" s="4"/>
      <c r="M223" s="4"/>
      <c r="N223" s="4"/>
      <c r="O223" s="52"/>
      <c r="P223" s="52"/>
      <c r="Q223" s="52"/>
      <c r="R223" s="4"/>
      <c r="S223" s="7"/>
      <c r="W223" s="7"/>
      <c r="X223" s="7"/>
      <c r="Y223" s="7"/>
      <c r="AD223" s="114"/>
      <c r="AE223" s="114"/>
      <c r="AF223" s="114"/>
      <c r="AG223" s="246"/>
      <c r="AH223" s="246"/>
      <c r="AI223" s="114"/>
      <c r="AJ223" s="114"/>
      <c r="AK223" s="114"/>
      <c r="AL223" s="114"/>
      <c r="AM223" s="114"/>
      <c r="AN223" s="114"/>
      <c r="AO223" s="150"/>
      <c r="AP223" s="150"/>
      <c r="AQ223" s="150"/>
      <c r="AR223" s="280"/>
      <c r="AS223" s="280"/>
      <c r="AT223" s="280"/>
      <c r="AU223" s="280"/>
      <c r="AV223" s="280"/>
      <c r="AW223" s="280"/>
    </row>
    <row r="224" spans="1:49" s="112" customFormat="1">
      <c r="A224" s="47"/>
      <c r="B224" s="154"/>
      <c r="C224" s="4"/>
      <c r="D224" s="4"/>
      <c r="E224" s="4"/>
      <c r="F224" s="4"/>
      <c r="G224" s="4"/>
      <c r="H224" s="4"/>
      <c r="I224" s="4"/>
      <c r="J224" s="4"/>
      <c r="K224" s="4"/>
      <c r="L224" s="4"/>
      <c r="M224" s="4"/>
      <c r="N224" s="4"/>
      <c r="O224" s="52"/>
      <c r="P224" s="52"/>
      <c r="Q224" s="52"/>
      <c r="R224" s="4"/>
      <c r="S224" s="7"/>
      <c r="W224" s="7"/>
      <c r="X224" s="7"/>
      <c r="Y224" s="7"/>
      <c r="AD224" s="114"/>
      <c r="AE224" s="114"/>
      <c r="AF224" s="114"/>
      <c r="AG224" s="246"/>
      <c r="AH224" s="246"/>
      <c r="AI224" s="114"/>
      <c r="AJ224" s="114"/>
      <c r="AK224" s="114"/>
      <c r="AL224" s="114"/>
      <c r="AM224" s="114"/>
      <c r="AN224" s="114"/>
      <c r="AO224" s="150"/>
      <c r="AP224" s="150"/>
      <c r="AQ224" s="150"/>
      <c r="AR224" s="280"/>
      <c r="AS224" s="280"/>
      <c r="AT224" s="280"/>
      <c r="AU224" s="280"/>
      <c r="AV224" s="280"/>
      <c r="AW224" s="280"/>
    </row>
    <row r="225" spans="1:49" s="112" customFormat="1">
      <c r="A225" s="47"/>
      <c r="B225" s="154"/>
      <c r="C225" s="4"/>
      <c r="D225" s="4"/>
      <c r="E225" s="4"/>
      <c r="F225" s="4"/>
      <c r="G225" s="4"/>
      <c r="H225" s="4"/>
      <c r="I225" s="4"/>
      <c r="J225" s="4"/>
      <c r="K225" s="4"/>
      <c r="L225" s="4"/>
      <c r="M225" s="4"/>
      <c r="N225" s="4"/>
      <c r="O225" s="52"/>
      <c r="P225" s="52"/>
      <c r="Q225" s="52"/>
      <c r="R225" s="4"/>
      <c r="S225" s="7"/>
      <c r="W225" s="7"/>
      <c r="X225" s="7"/>
      <c r="Y225" s="7"/>
      <c r="AD225" s="114"/>
      <c r="AE225" s="114"/>
      <c r="AF225" s="114"/>
      <c r="AG225" s="246"/>
      <c r="AH225" s="246"/>
      <c r="AI225" s="114"/>
      <c r="AJ225" s="114"/>
      <c r="AK225" s="114"/>
      <c r="AL225" s="114"/>
      <c r="AM225" s="114"/>
      <c r="AN225" s="114"/>
      <c r="AO225" s="150"/>
      <c r="AP225" s="150"/>
      <c r="AQ225" s="150"/>
      <c r="AR225" s="280"/>
      <c r="AS225" s="280"/>
      <c r="AT225" s="280"/>
      <c r="AU225" s="280"/>
      <c r="AV225" s="280"/>
      <c r="AW225" s="280"/>
    </row>
    <row r="226" spans="1:49" s="112" customFormat="1">
      <c r="A226" s="47"/>
      <c r="B226" s="154"/>
      <c r="C226" s="4"/>
      <c r="D226" s="4"/>
      <c r="E226" s="4"/>
      <c r="F226" s="4"/>
      <c r="G226" s="4"/>
      <c r="H226" s="4"/>
      <c r="I226" s="4"/>
      <c r="J226" s="4"/>
      <c r="K226" s="4"/>
      <c r="L226" s="4"/>
      <c r="M226" s="4"/>
      <c r="N226" s="4"/>
      <c r="O226" s="52"/>
      <c r="P226" s="52"/>
      <c r="Q226" s="52"/>
      <c r="R226" s="4"/>
      <c r="S226" s="7"/>
      <c r="W226" s="7"/>
      <c r="X226" s="7"/>
      <c r="Y226" s="7"/>
      <c r="AD226" s="114"/>
      <c r="AE226" s="114"/>
      <c r="AF226" s="114"/>
      <c r="AG226" s="246"/>
      <c r="AH226" s="246"/>
      <c r="AI226" s="114"/>
      <c r="AJ226" s="114"/>
      <c r="AK226" s="114"/>
      <c r="AL226" s="114"/>
      <c r="AM226" s="114"/>
      <c r="AN226" s="114"/>
      <c r="AO226" s="150"/>
      <c r="AP226" s="150"/>
      <c r="AQ226" s="150"/>
      <c r="AR226" s="280"/>
      <c r="AS226" s="280"/>
      <c r="AT226" s="280"/>
      <c r="AU226" s="280"/>
      <c r="AV226" s="280"/>
      <c r="AW226" s="280"/>
    </row>
    <row r="227" spans="1:49" s="112" customFormat="1">
      <c r="A227" s="47"/>
      <c r="B227" s="154"/>
      <c r="C227" s="4"/>
      <c r="D227" s="4"/>
      <c r="E227" s="4"/>
      <c r="F227" s="4"/>
      <c r="G227" s="4"/>
      <c r="H227" s="4"/>
      <c r="I227" s="4"/>
      <c r="J227" s="4"/>
      <c r="K227" s="4"/>
      <c r="L227" s="4"/>
      <c r="M227" s="4"/>
      <c r="N227" s="4"/>
      <c r="O227" s="52"/>
      <c r="P227" s="52"/>
      <c r="Q227" s="52"/>
      <c r="R227" s="4"/>
      <c r="S227" s="7"/>
      <c r="W227" s="7"/>
      <c r="X227" s="7"/>
      <c r="Y227" s="7"/>
      <c r="AD227" s="114"/>
      <c r="AE227" s="114"/>
      <c r="AF227" s="114"/>
      <c r="AG227" s="246"/>
      <c r="AH227" s="246"/>
      <c r="AI227" s="114"/>
      <c r="AJ227" s="114"/>
      <c r="AK227" s="114"/>
      <c r="AL227" s="114"/>
      <c r="AM227" s="114"/>
      <c r="AN227" s="114"/>
      <c r="AO227" s="150"/>
      <c r="AP227" s="150"/>
      <c r="AQ227" s="150"/>
      <c r="AR227" s="280"/>
      <c r="AS227" s="280"/>
      <c r="AT227" s="280"/>
      <c r="AU227" s="280"/>
      <c r="AV227" s="280"/>
      <c r="AW227" s="280"/>
    </row>
    <row r="228" spans="1:49" s="112" customFormat="1">
      <c r="A228" s="47"/>
      <c r="B228" s="154"/>
      <c r="C228" s="4"/>
      <c r="D228" s="4"/>
      <c r="E228" s="4"/>
      <c r="F228" s="4"/>
      <c r="G228" s="4"/>
      <c r="H228" s="4"/>
      <c r="I228" s="4"/>
      <c r="J228" s="4"/>
      <c r="K228" s="4"/>
      <c r="L228" s="4"/>
      <c r="M228" s="4"/>
      <c r="N228" s="4"/>
      <c r="O228" s="52"/>
      <c r="P228" s="52"/>
      <c r="Q228" s="52"/>
      <c r="R228" s="4"/>
      <c r="S228" s="7"/>
      <c r="W228" s="7"/>
      <c r="X228" s="7"/>
      <c r="Y228" s="7"/>
      <c r="AD228" s="114"/>
      <c r="AE228" s="114"/>
      <c r="AF228" s="114"/>
      <c r="AG228" s="246"/>
      <c r="AH228" s="246"/>
      <c r="AI228" s="114"/>
      <c r="AJ228" s="114"/>
      <c r="AK228" s="114"/>
      <c r="AL228" s="114"/>
      <c r="AM228" s="114"/>
      <c r="AN228" s="114"/>
      <c r="AO228" s="150"/>
      <c r="AP228" s="150"/>
      <c r="AQ228" s="150"/>
      <c r="AR228" s="280"/>
      <c r="AS228" s="280"/>
      <c r="AT228" s="280"/>
      <c r="AU228" s="280"/>
      <c r="AV228" s="280"/>
      <c r="AW228" s="280"/>
    </row>
    <row r="229" spans="1:49" s="112" customFormat="1">
      <c r="A229" s="47"/>
      <c r="B229" s="154"/>
      <c r="C229" s="4"/>
      <c r="D229" s="4"/>
      <c r="E229" s="4"/>
      <c r="F229" s="4"/>
      <c r="G229" s="4"/>
      <c r="H229" s="4"/>
      <c r="I229" s="4"/>
      <c r="J229" s="4"/>
      <c r="K229" s="4"/>
      <c r="L229" s="4"/>
      <c r="M229" s="4"/>
      <c r="N229" s="4"/>
      <c r="O229" s="52"/>
      <c r="P229" s="52"/>
      <c r="Q229" s="52"/>
      <c r="R229" s="4"/>
      <c r="S229" s="7"/>
      <c r="W229" s="7"/>
      <c r="X229" s="7"/>
      <c r="Y229" s="7"/>
      <c r="AD229" s="114"/>
      <c r="AE229" s="114"/>
      <c r="AF229" s="114"/>
      <c r="AG229" s="246"/>
      <c r="AH229" s="246"/>
      <c r="AI229" s="114"/>
      <c r="AJ229" s="114"/>
      <c r="AK229" s="114"/>
      <c r="AL229" s="114"/>
      <c r="AM229" s="114"/>
      <c r="AN229" s="114"/>
      <c r="AO229" s="150"/>
      <c r="AP229" s="150"/>
      <c r="AQ229" s="150"/>
      <c r="AR229" s="280"/>
      <c r="AS229" s="280"/>
      <c r="AT229" s="280"/>
      <c r="AU229" s="280"/>
      <c r="AV229" s="280"/>
      <c r="AW229" s="280"/>
    </row>
    <row r="230" spans="1:49" s="112" customFormat="1">
      <c r="A230" s="47"/>
      <c r="B230" s="154"/>
      <c r="C230" s="4"/>
      <c r="D230" s="4"/>
      <c r="E230" s="4"/>
      <c r="F230" s="4"/>
      <c r="G230" s="4"/>
      <c r="H230" s="4"/>
      <c r="I230" s="4"/>
      <c r="J230" s="4"/>
      <c r="K230" s="4"/>
      <c r="L230" s="4"/>
      <c r="M230" s="4"/>
      <c r="N230" s="4"/>
      <c r="O230" s="52"/>
      <c r="P230" s="52"/>
      <c r="Q230" s="52"/>
      <c r="R230" s="4"/>
      <c r="S230" s="7"/>
      <c r="W230" s="7"/>
      <c r="X230" s="7"/>
      <c r="Y230" s="7"/>
      <c r="AD230" s="114"/>
      <c r="AE230" s="114"/>
      <c r="AF230" s="114"/>
      <c r="AG230" s="246"/>
      <c r="AH230" s="246"/>
      <c r="AI230" s="114"/>
      <c r="AJ230" s="114"/>
      <c r="AK230" s="114"/>
      <c r="AL230" s="114"/>
      <c r="AM230" s="114"/>
      <c r="AN230" s="114"/>
      <c r="AO230" s="150"/>
      <c r="AP230" s="150"/>
      <c r="AQ230" s="150"/>
      <c r="AR230" s="280"/>
      <c r="AS230" s="280"/>
      <c r="AT230" s="280"/>
      <c r="AU230" s="280"/>
      <c r="AV230" s="280"/>
      <c r="AW230" s="280"/>
    </row>
    <row r="231" spans="1:49" s="112" customFormat="1">
      <c r="A231" s="47"/>
      <c r="B231" s="154"/>
      <c r="C231" s="4"/>
      <c r="D231" s="4"/>
      <c r="E231" s="4"/>
      <c r="F231" s="4"/>
      <c r="G231" s="4"/>
      <c r="H231" s="4"/>
      <c r="I231" s="4"/>
      <c r="J231" s="4"/>
      <c r="K231" s="4"/>
      <c r="L231" s="4"/>
      <c r="M231" s="4"/>
      <c r="N231" s="4"/>
      <c r="O231" s="52"/>
      <c r="P231" s="52"/>
      <c r="Q231" s="52"/>
      <c r="R231" s="4"/>
      <c r="S231" s="7"/>
      <c r="W231" s="7"/>
      <c r="X231" s="7"/>
      <c r="Y231" s="7"/>
      <c r="AD231" s="114"/>
      <c r="AE231" s="114"/>
      <c r="AF231" s="114"/>
      <c r="AG231" s="246"/>
      <c r="AH231" s="246"/>
      <c r="AI231" s="114"/>
      <c r="AJ231" s="114"/>
      <c r="AK231" s="114"/>
      <c r="AL231" s="114"/>
      <c r="AM231" s="114"/>
      <c r="AN231" s="114"/>
      <c r="AO231" s="150"/>
      <c r="AP231" s="150"/>
      <c r="AQ231" s="150"/>
      <c r="AR231" s="280"/>
      <c r="AS231" s="280"/>
      <c r="AT231" s="280"/>
      <c r="AU231" s="280"/>
      <c r="AV231" s="280"/>
      <c r="AW231" s="280"/>
    </row>
    <row r="232" spans="1:49" s="112" customFormat="1">
      <c r="A232" s="47"/>
      <c r="B232" s="154"/>
      <c r="C232" s="4"/>
      <c r="D232" s="4"/>
      <c r="E232" s="4"/>
      <c r="F232" s="4"/>
      <c r="G232" s="4"/>
      <c r="H232" s="4"/>
      <c r="I232" s="4"/>
      <c r="J232" s="4"/>
      <c r="K232" s="4"/>
      <c r="L232" s="4"/>
      <c r="M232" s="4"/>
      <c r="N232" s="4"/>
      <c r="O232" s="52"/>
      <c r="P232" s="52"/>
      <c r="Q232" s="52"/>
      <c r="R232" s="4"/>
      <c r="S232" s="7"/>
      <c r="W232" s="7"/>
      <c r="X232" s="7"/>
      <c r="Y232" s="7"/>
      <c r="AD232" s="114"/>
      <c r="AE232" s="114"/>
      <c r="AF232" s="114"/>
      <c r="AG232" s="246"/>
      <c r="AH232" s="246"/>
      <c r="AI232" s="114"/>
      <c r="AJ232" s="114"/>
      <c r="AK232" s="114"/>
      <c r="AL232" s="114"/>
      <c r="AM232" s="114"/>
      <c r="AN232" s="114"/>
      <c r="AO232" s="150"/>
      <c r="AP232" s="150"/>
      <c r="AQ232" s="150"/>
      <c r="AR232" s="280"/>
      <c r="AS232" s="280"/>
      <c r="AT232" s="280"/>
      <c r="AU232" s="280"/>
      <c r="AV232" s="280"/>
      <c r="AW232" s="280"/>
    </row>
    <row r="233" spans="1:49" s="112" customFormat="1">
      <c r="A233" s="47"/>
      <c r="B233" s="154"/>
      <c r="C233" s="4"/>
      <c r="D233" s="4"/>
      <c r="E233" s="4"/>
      <c r="F233" s="4"/>
      <c r="G233" s="4"/>
      <c r="H233" s="4"/>
      <c r="I233" s="4"/>
      <c r="J233" s="4"/>
      <c r="K233" s="4"/>
      <c r="L233" s="4"/>
      <c r="M233" s="4"/>
      <c r="N233" s="4"/>
      <c r="O233" s="52"/>
      <c r="P233" s="52"/>
      <c r="Q233" s="52"/>
      <c r="R233" s="4"/>
      <c r="S233" s="7"/>
      <c r="W233" s="7"/>
      <c r="X233" s="7"/>
      <c r="Y233" s="7"/>
      <c r="AD233" s="114"/>
      <c r="AE233" s="114"/>
      <c r="AF233" s="114"/>
      <c r="AG233" s="246"/>
      <c r="AH233" s="246"/>
      <c r="AI233" s="114"/>
      <c r="AJ233" s="114"/>
      <c r="AK233" s="114"/>
      <c r="AL233" s="114"/>
      <c r="AM233" s="114"/>
      <c r="AN233" s="114"/>
      <c r="AO233" s="150"/>
      <c r="AP233" s="150"/>
      <c r="AQ233" s="150"/>
      <c r="AR233" s="280"/>
      <c r="AS233" s="280"/>
      <c r="AT233" s="280"/>
      <c r="AU233" s="280"/>
      <c r="AV233" s="280"/>
      <c r="AW233" s="280"/>
    </row>
    <row r="234" spans="1:49" s="112" customFormat="1">
      <c r="A234" s="47"/>
      <c r="B234" s="154"/>
      <c r="C234" s="4"/>
      <c r="D234" s="4"/>
      <c r="E234" s="4"/>
      <c r="F234" s="4"/>
      <c r="G234" s="4"/>
      <c r="H234" s="4"/>
      <c r="I234" s="4"/>
      <c r="J234" s="4"/>
      <c r="K234" s="4"/>
      <c r="L234" s="4"/>
      <c r="M234" s="4"/>
      <c r="N234" s="4"/>
      <c r="O234" s="52"/>
      <c r="P234" s="52"/>
      <c r="Q234" s="52"/>
      <c r="R234" s="4"/>
      <c r="S234" s="7"/>
      <c r="W234" s="7"/>
      <c r="X234" s="7"/>
      <c r="Y234" s="7"/>
      <c r="AD234" s="114"/>
      <c r="AE234" s="114"/>
      <c r="AF234" s="114"/>
      <c r="AG234" s="246"/>
      <c r="AH234" s="246"/>
      <c r="AI234" s="114"/>
      <c r="AJ234" s="114"/>
      <c r="AK234" s="114"/>
      <c r="AL234" s="114"/>
      <c r="AM234" s="114"/>
      <c r="AN234" s="114"/>
      <c r="AO234" s="150"/>
      <c r="AP234" s="150"/>
      <c r="AQ234" s="150"/>
      <c r="AR234" s="280"/>
      <c r="AS234" s="280"/>
      <c r="AT234" s="280"/>
      <c r="AU234" s="280"/>
      <c r="AV234" s="280"/>
      <c r="AW234" s="280"/>
    </row>
    <row r="235" spans="1:49" s="112" customFormat="1">
      <c r="A235" s="47"/>
      <c r="B235" s="154"/>
      <c r="C235" s="4"/>
      <c r="D235" s="4"/>
      <c r="E235" s="4"/>
      <c r="F235" s="4"/>
      <c r="G235" s="4"/>
      <c r="H235" s="4"/>
      <c r="I235" s="4"/>
      <c r="J235" s="4"/>
      <c r="K235" s="4"/>
      <c r="L235" s="4"/>
      <c r="M235" s="4"/>
      <c r="N235" s="4"/>
      <c r="O235" s="52"/>
      <c r="P235" s="52"/>
      <c r="Q235" s="52"/>
      <c r="R235" s="4"/>
      <c r="S235" s="7"/>
      <c r="W235" s="7"/>
      <c r="X235" s="7"/>
      <c r="Y235" s="7"/>
      <c r="AD235" s="114"/>
      <c r="AE235" s="114"/>
      <c r="AF235" s="114"/>
      <c r="AG235" s="246"/>
      <c r="AH235" s="246"/>
      <c r="AI235" s="114"/>
      <c r="AJ235" s="114"/>
      <c r="AK235" s="114"/>
      <c r="AL235" s="114"/>
      <c r="AM235" s="114"/>
      <c r="AN235" s="114"/>
      <c r="AO235" s="150"/>
      <c r="AP235" s="150"/>
      <c r="AQ235" s="150"/>
      <c r="AR235" s="280"/>
      <c r="AS235" s="280"/>
      <c r="AT235" s="280"/>
      <c r="AU235" s="280"/>
      <c r="AV235" s="280"/>
      <c r="AW235" s="280"/>
    </row>
    <row r="236" spans="1:49" s="112" customFormat="1">
      <c r="A236" s="47"/>
      <c r="B236" s="154"/>
      <c r="C236" s="4"/>
      <c r="D236" s="4"/>
      <c r="E236" s="4"/>
      <c r="F236" s="4"/>
      <c r="G236" s="4"/>
      <c r="H236" s="4"/>
      <c r="I236" s="4"/>
      <c r="J236" s="4"/>
      <c r="K236" s="4"/>
      <c r="L236" s="4"/>
      <c r="M236" s="4"/>
      <c r="N236" s="4"/>
      <c r="O236" s="52"/>
      <c r="P236" s="52"/>
      <c r="Q236" s="52"/>
      <c r="R236" s="4"/>
      <c r="S236" s="7"/>
      <c r="W236" s="7"/>
      <c r="X236" s="7"/>
      <c r="Y236" s="7"/>
      <c r="AD236" s="114"/>
      <c r="AE236" s="114"/>
      <c r="AF236" s="114"/>
      <c r="AG236" s="246"/>
      <c r="AH236" s="246"/>
      <c r="AI236" s="114"/>
      <c r="AJ236" s="114"/>
      <c r="AK236" s="114"/>
      <c r="AL236" s="114"/>
      <c r="AM236" s="114"/>
      <c r="AN236" s="114"/>
      <c r="AO236" s="150"/>
      <c r="AP236" s="150"/>
      <c r="AQ236" s="150"/>
      <c r="AR236" s="280"/>
      <c r="AS236" s="280"/>
      <c r="AT236" s="280"/>
      <c r="AU236" s="280"/>
      <c r="AV236" s="280"/>
      <c r="AW236" s="280"/>
    </row>
    <row r="237" spans="1:49" s="112" customFormat="1">
      <c r="A237" s="47"/>
      <c r="B237" s="154"/>
      <c r="C237" s="4"/>
      <c r="D237" s="4"/>
      <c r="E237" s="4"/>
      <c r="F237" s="4"/>
      <c r="G237" s="4"/>
      <c r="H237" s="4"/>
      <c r="I237" s="4"/>
      <c r="J237" s="4"/>
      <c r="K237" s="4"/>
      <c r="L237" s="4"/>
      <c r="M237" s="4"/>
      <c r="N237" s="4"/>
      <c r="O237" s="52"/>
      <c r="P237" s="52"/>
      <c r="Q237" s="52"/>
      <c r="R237" s="4"/>
      <c r="S237" s="7"/>
      <c r="W237" s="7"/>
      <c r="X237" s="7"/>
      <c r="Y237" s="7"/>
      <c r="AD237" s="114"/>
      <c r="AE237" s="114"/>
      <c r="AF237" s="114"/>
      <c r="AG237" s="246"/>
      <c r="AH237" s="246"/>
      <c r="AI237" s="114"/>
      <c r="AJ237" s="114"/>
      <c r="AK237" s="114"/>
      <c r="AL237" s="114"/>
      <c r="AM237" s="114"/>
      <c r="AN237" s="114"/>
      <c r="AO237" s="150"/>
      <c r="AP237" s="150"/>
      <c r="AQ237" s="150"/>
      <c r="AR237" s="280"/>
      <c r="AS237" s="280"/>
      <c r="AT237" s="280"/>
      <c r="AU237" s="280"/>
      <c r="AV237" s="280"/>
      <c r="AW237" s="280"/>
    </row>
    <row r="238" spans="1:49" s="112" customFormat="1">
      <c r="A238" s="47"/>
      <c r="B238" s="154"/>
      <c r="C238" s="4"/>
      <c r="D238" s="4"/>
      <c r="E238" s="4"/>
      <c r="F238" s="4"/>
      <c r="G238" s="4"/>
      <c r="H238" s="4"/>
      <c r="I238" s="4"/>
      <c r="J238" s="4"/>
      <c r="K238" s="4"/>
      <c r="L238" s="4"/>
      <c r="M238" s="4"/>
      <c r="N238" s="4"/>
      <c r="O238" s="52"/>
      <c r="P238" s="52"/>
      <c r="Q238" s="52"/>
      <c r="R238" s="4"/>
      <c r="S238" s="7"/>
      <c r="W238" s="7"/>
      <c r="X238" s="7"/>
      <c r="Y238" s="7"/>
      <c r="AD238" s="114"/>
      <c r="AE238" s="114"/>
      <c r="AF238" s="114"/>
      <c r="AG238" s="246"/>
      <c r="AH238" s="246"/>
      <c r="AI238" s="114"/>
      <c r="AJ238" s="114"/>
      <c r="AK238" s="114"/>
      <c r="AL238" s="114"/>
      <c r="AM238" s="114"/>
      <c r="AN238" s="114"/>
      <c r="AO238" s="150"/>
      <c r="AP238" s="150"/>
      <c r="AQ238" s="150"/>
      <c r="AR238" s="280"/>
      <c r="AS238" s="280"/>
      <c r="AT238" s="280"/>
      <c r="AU238" s="280"/>
      <c r="AV238" s="280"/>
      <c r="AW238" s="280"/>
    </row>
    <row r="239" spans="1:49" s="112" customFormat="1">
      <c r="A239" s="47"/>
      <c r="B239" s="154"/>
      <c r="C239" s="4"/>
      <c r="D239" s="4"/>
      <c r="E239" s="4"/>
      <c r="F239" s="4"/>
      <c r="G239" s="4"/>
      <c r="H239" s="4"/>
      <c r="I239" s="4"/>
      <c r="J239" s="4"/>
      <c r="K239" s="4"/>
      <c r="L239" s="4"/>
      <c r="M239" s="4"/>
      <c r="N239" s="4"/>
      <c r="O239" s="52"/>
      <c r="P239" s="52"/>
      <c r="Q239" s="52"/>
      <c r="R239" s="4"/>
      <c r="S239" s="7"/>
      <c r="W239" s="7"/>
      <c r="X239" s="7"/>
      <c r="Y239" s="7"/>
      <c r="AD239" s="114"/>
      <c r="AE239" s="114"/>
      <c r="AF239" s="114"/>
      <c r="AG239" s="246"/>
      <c r="AH239" s="246"/>
      <c r="AI239" s="114"/>
      <c r="AJ239" s="114"/>
      <c r="AK239" s="114"/>
      <c r="AL239" s="114"/>
      <c r="AM239" s="114"/>
      <c r="AN239" s="114"/>
      <c r="AO239" s="150"/>
      <c r="AP239" s="150"/>
      <c r="AQ239" s="150"/>
      <c r="AR239" s="280"/>
      <c r="AS239" s="280"/>
      <c r="AT239" s="280"/>
      <c r="AU239" s="280"/>
      <c r="AV239" s="280"/>
      <c r="AW239" s="280"/>
    </row>
    <row r="240" spans="1:49" s="112" customFormat="1">
      <c r="A240" s="47"/>
      <c r="B240" s="154"/>
      <c r="C240" s="4"/>
      <c r="D240" s="4"/>
      <c r="E240" s="4"/>
      <c r="F240" s="4"/>
      <c r="G240" s="4"/>
      <c r="H240" s="4"/>
      <c r="I240" s="4"/>
      <c r="J240" s="4"/>
      <c r="K240" s="4"/>
      <c r="L240" s="4"/>
      <c r="M240" s="4"/>
      <c r="N240" s="4"/>
      <c r="O240" s="52"/>
      <c r="P240" s="52"/>
      <c r="Q240" s="52"/>
      <c r="R240" s="4"/>
      <c r="S240" s="7"/>
      <c r="W240" s="7"/>
      <c r="X240" s="7"/>
      <c r="Y240" s="7"/>
      <c r="AD240" s="114"/>
      <c r="AE240" s="114"/>
      <c r="AF240" s="114"/>
      <c r="AG240" s="246"/>
      <c r="AH240" s="246"/>
      <c r="AI240" s="114"/>
      <c r="AJ240" s="114"/>
      <c r="AK240" s="114"/>
      <c r="AL240" s="114"/>
      <c r="AM240" s="114"/>
      <c r="AN240" s="114"/>
      <c r="AO240" s="150"/>
      <c r="AP240" s="150"/>
      <c r="AQ240" s="150"/>
      <c r="AR240" s="280"/>
      <c r="AS240" s="280"/>
      <c r="AT240" s="280"/>
      <c r="AU240" s="280"/>
      <c r="AV240" s="280"/>
      <c r="AW240" s="280"/>
    </row>
    <row r="241" spans="1:49" s="112" customFormat="1">
      <c r="A241" s="47"/>
      <c r="B241" s="154"/>
      <c r="C241" s="4"/>
      <c r="D241" s="4"/>
      <c r="E241" s="4"/>
      <c r="F241" s="4"/>
      <c r="G241" s="4"/>
      <c r="H241" s="4"/>
      <c r="I241" s="4"/>
      <c r="J241" s="4"/>
      <c r="K241" s="4"/>
      <c r="L241" s="4"/>
      <c r="M241" s="4"/>
      <c r="N241" s="4"/>
      <c r="O241" s="52"/>
      <c r="P241" s="52"/>
      <c r="Q241" s="52"/>
      <c r="R241" s="4"/>
      <c r="S241" s="7"/>
      <c r="W241" s="7"/>
      <c r="X241" s="7"/>
      <c r="Y241" s="7"/>
      <c r="AD241" s="114"/>
      <c r="AE241" s="114"/>
      <c r="AF241" s="114"/>
      <c r="AG241" s="246"/>
      <c r="AH241" s="246"/>
      <c r="AI241" s="114"/>
      <c r="AJ241" s="114"/>
      <c r="AK241" s="114"/>
      <c r="AL241" s="114"/>
      <c r="AM241" s="114"/>
      <c r="AN241" s="114"/>
      <c r="AO241" s="150"/>
      <c r="AP241" s="150"/>
      <c r="AQ241" s="150"/>
      <c r="AR241" s="280"/>
      <c r="AS241" s="280"/>
      <c r="AT241" s="280"/>
      <c r="AU241" s="280"/>
      <c r="AV241" s="280"/>
      <c r="AW241" s="280"/>
    </row>
    <row r="242" spans="1:49" s="112" customFormat="1">
      <c r="A242" s="47"/>
      <c r="B242" s="154"/>
      <c r="C242" s="4"/>
      <c r="D242" s="4"/>
      <c r="E242" s="4"/>
      <c r="F242" s="4"/>
      <c r="G242" s="4"/>
      <c r="H242" s="4"/>
      <c r="I242" s="4"/>
      <c r="J242" s="4"/>
      <c r="K242" s="4"/>
      <c r="L242" s="4"/>
      <c r="M242" s="4"/>
      <c r="N242" s="4"/>
      <c r="O242" s="52"/>
      <c r="P242" s="52"/>
      <c r="Q242" s="52"/>
      <c r="R242" s="4"/>
      <c r="S242" s="7"/>
      <c r="W242" s="7"/>
      <c r="X242" s="7"/>
      <c r="Y242" s="7"/>
      <c r="AD242" s="114"/>
      <c r="AE242" s="114"/>
      <c r="AF242" s="114"/>
      <c r="AG242" s="246"/>
      <c r="AH242" s="246"/>
      <c r="AI242" s="114"/>
      <c r="AJ242" s="114"/>
      <c r="AK242" s="114"/>
      <c r="AL242" s="114"/>
      <c r="AM242" s="114"/>
      <c r="AN242" s="114"/>
      <c r="AO242" s="150"/>
      <c r="AP242" s="150"/>
      <c r="AQ242" s="150"/>
      <c r="AR242" s="280"/>
      <c r="AS242" s="280"/>
      <c r="AT242" s="280"/>
      <c r="AU242" s="280"/>
      <c r="AV242" s="280"/>
      <c r="AW242" s="280"/>
    </row>
    <row r="243" spans="1:49" s="112" customFormat="1">
      <c r="A243" s="47"/>
      <c r="B243" s="154"/>
      <c r="C243" s="4"/>
      <c r="D243" s="4"/>
      <c r="E243" s="4"/>
      <c r="F243" s="4"/>
      <c r="G243" s="4"/>
      <c r="H243" s="4"/>
      <c r="I243" s="4"/>
      <c r="J243" s="4"/>
      <c r="K243" s="4"/>
      <c r="L243" s="4"/>
      <c r="M243" s="4"/>
      <c r="N243" s="4"/>
      <c r="O243" s="52"/>
      <c r="P243" s="52"/>
      <c r="Q243" s="52"/>
      <c r="R243" s="4"/>
      <c r="S243" s="7"/>
      <c r="W243" s="7"/>
      <c r="X243" s="7"/>
      <c r="Y243" s="7"/>
      <c r="AD243" s="114"/>
      <c r="AE243" s="114"/>
      <c r="AF243" s="114"/>
      <c r="AG243" s="246"/>
      <c r="AH243" s="246"/>
      <c r="AI243" s="114"/>
      <c r="AJ243" s="114"/>
      <c r="AK243" s="114"/>
      <c r="AL243" s="114"/>
      <c r="AM243" s="114"/>
      <c r="AN243" s="114"/>
      <c r="AO243" s="150"/>
      <c r="AP243" s="150"/>
      <c r="AQ243" s="150"/>
      <c r="AR243" s="280"/>
      <c r="AS243" s="280"/>
      <c r="AT243" s="280"/>
      <c r="AU243" s="280"/>
      <c r="AV243" s="280"/>
      <c r="AW243" s="280"/>
    </row>
    <row r="244" spans="1:49" s="112" customFormat="1">
      <c r="A244" s="47"/>
      <c r="B244" s="154"/>
      <c r="C244" s="4"/>
      <c r="D244" s="4"/>
      <c r="E244" s="4"/>
      <c r="F244" s="4"/>
      <c r="G244" s="4"/>
      <c r="H244" s="4"/>
      <c r="I244" s="4"/>
      <c r="J244" s="4"/>
      <c r="K244" s="4"/>
      <c r="L244" s="4"/>
      <c r="M244" s="4"/>
      <c r="N244" s="4"/>
      <c r="O244" s="52"/>
      <c r="P244" s="52"/>
      <c r="Q244" s="52"/>
      <c r="R244" s="4"/>
      <c r="S244" s="7"/>
      <c r="W244" s="7"/>
      <c r="X244" s="7"/>
      <c r="Y244" s="7"/>
      <c r="AD244" s="114"/>
      <c r="AE244" s="114"/>
      <c r="AF244" s="114"/>
      <c r="AG244" s="246"/>
      <c r="AH244" s="246"/>
      <c r="AI244" s="114"/>
      <c r="AJ244" s="114"/>
      <c r="AK244" s="114"/>
      <c r="AL244" s="114"/>
      <c r="AM244" s="114"/>
      <c r="AN244" s="114"/>
      <c r="AO244" s="150"/>
      <c r="AP244" s="150"/>
      <c r="AQ244" s="150"/>
      <c r="AR244" s="280"/>
      <c r="AS244" s="280"/>
      <c r="AT244" s="280"/>
      <c r="AU244" s="280"/>
      <c r="AV244" s="280"/>
      <c r="AW244" s="280"/>
    </row>
    <row r="245" spans="1:49" s="112" customFormat="1">
      <c r="A245" s="47"/>
      <c r="B245" s="154"/>
      <c r="C245" s="4"/>
      <c r="D245" s="4"/>
      <c r="E245" s="4"/>
      <c r="F245" s="4"/>
      <c r="G245" s="4"/>
      <c r="H245" s="4"/>
      <c r="I245" s="4"/>
      <c r="J245" s="4"/>
      <c r="K245" s="4"/>
      <c r="L245" s="4"/>
      <c r="M245" s="4"/>
      <c r="N245" s="4"/>
      <c r="O245" s="52"/>
      <c r="P245" s="52"/>
      <c r="Q245" s="52"/>
      <c r="R245" s="4"/>
      <c r="S245" s="7"/>
      <c r="W245" s="7"/>
      <c r="X245" s="7"/>
      <c r="Y245" s="7"/>
      <c r="AD245" s="114"/>
      <c r="AE245" s="114"/>
      <c r="AF245" s="114"/>
      <c r="AG245" s="246"/>
      <c r="AH245" s="246"/>
      <c r="AI245" s="114"/>
      <c r="AJ245" s="114"/>
      <c r="AK245" s="114"/>
      <c r="AL245" s="114"/>
      <c r="AM245" s="114"/>
      <c r="AN245" s="114"/>
      <c r="AO245" s="150"/>
      <c r="AP245" s="150"/>
      <c r="AQ245" s="150"/>
      <c r="AR245" s="280"/>
      <c r="AS245" s="280"/>
      <c r="AT245" s="280"/>
      <c r="AU245" s="280"/>
      <c r="AV245" s="280"/>
      <c r="AW245" s="280"/>
    </row>
    <row r="246" spans="1:49" s="112" customFormat="1">
      <c r="A246" s="47"/>
      <c r="B246" s="154"/>
      <c r="C246" s="4"/>
      <c r="D246" s="4"/>
      <c r="E246" s="4"/>
      <c r="F246" s="4"/>
      <c r="G246" s="4"/>
      <c r="H246" s="4"/>
      <c r="I246" s="4"/>
      <c r="J246" s="4"/>
      <c r="K246" s="4"/>
      <c r="L246" s="4"/>
      <c r="M246" s="4"/>
      <c r="N246" s="4"/>
      <c r="O246" s="52"/>
      <c r="P246" s="52"/>
      <c r="Q246" s="52"/>
      <c r="R246" s="4"/>
      <c r="S246" s="7"/>
      <c r="W246" s="7"/>
      <c r="X246" s="7"/>
      <c r="Y246" s="7"/>
      <c r="AD246" s="114"/>
      <c r="AE246" s="114"/>
      <c r="AF246" s="114"/>
      <c r="AG246" s="246"/>
      <c r="AH246" s="246"/>
      <c r="AI246" s="114"/>
      <c r="AJ246" s="114"/>
      <c r="AK246" s="114"/>
      <c r="AL246" s="114"/>
      <c r="AM246" s="114"/>
      <c r="AN246" s="114"/>
      <c r="AO246" s="150"/>
      <c r="AP246" s="150"/>
      <c r="AQ246" s="150"/>
      <c r="AR246" s="280"/>
      <c r="AS246" s="280"/>
      <c r="AT246" s="280"/>
      <c r="AU246" s="280"/>
      <c r="AV246" s="280"/>
      <c r="AW246" s="280"/>
    </row>
    <row r="247" spans="1:49" s="112" customFormat="1">
      <c r="A247" s="47"/>
      <c r="B247" s="154"/>
      <c r="C247" s="4"/>
      <c r="D247" s="4"/>
      <c r="E247" s="4"/>
      <c r="F247" s="4"/>
      <c r="G247" s="4"/>
      <c r="H247" s="4"/>
      <c r="I247" s="4"/>
      <c r="J247" s="4"/>
      <c r="K247" s="4"/>
      <c r="L247" s="4"/>
      <c r="M247" s="4"/>
      <c r="N247" s="4"/>
      <c r="O247" s="52"/>
      <c r="P247" s="52"/>
      <c r="Q247" s="52"/>
      <c r="R247" s="4"/>
      <c r="S247" s="7"/>
      <c r="W247" s="7"/>
      <c r="X247" s="7"/>
      <c r="Y247" s="7"/>
      <c r="AD247" s="114"/>
      <c r="AE247" s="114"/>
      <c r="AF247" s="114"/>
      <c r="AG247" s="246"/>
      <c r="AH247" s="246"/>
      <c r="AI247" s="114"/>
      <c r="AJ247" s="114"/>
      <c r="AK247" s="114"/>
      <c r="AL247" s="114"/>
      <c r="AM247" s="114"/>
      <c r="AN247" s="114"/>
      <c r="AO247" s="150"/>
      <c r="AP247" s="150"/>
      <c r="AQ247" s="150"/>
      <c r="AR247" s="280"/>
      <c r="AS247" s="280"/>
      <c r="AT247" s="280"/>
      <c r="AU247" s="280"/>
      <c r="AV247" s="280"/>
      <c r="AW247" s="280"/>
    </row>
    <row r="248" spans="1:49" s="112" customFormat="1">
      <c r="A248" s="47"/>
      <c r="B248" s="154"/>
      <c r="C248" s="4"/>
      <c r="D248" s="4"/>
      <c r="E248" s="4"/>
      <c r="F248" s="4"/>
      <c r="G248" s="4"/>
      <c r="H248" s="4"/>
      <c r="I248" s="4"/>
      <c r="J248" s="4"/>
      <c r="K248" s="4"/>
      <c r="L248" s="4"/>
      <c r="M248" s="4"/>
      <c r="N248" s="4"/>
      <c r="O248" s="52"/>
      <c r="P248" s="52"/>
      <c r="Q248" s="52"/>
      <c r="R248" s="4"/>
      <c r="S248" s="7"/>
      <c r="W248" s="7"/>
      <c r="X248" s="7"/>
      <c r="Y248" s="7"/>
      <c r="AD248" s="114"/>
      <c r="AE248" s="114"/>
      <c r="AF248" s="114"/>
      <c r="AG248" s="246"/>
      <c r="AH248" s="246"/>
      <c r="AI248" s="114"/>
      <c r="AJ248" s="114"/>
      <c r="AK248" s="114"/>
      <c r="AL248" s="114"/>
      <c r="AM248" s="114"/>
      <c r="AN248" s="114"/>
      <c r="AO248" s="150"/>
      <c r="AP248" s="150"/>
      <c r="AQ248" s="150"/>
      <c r="AR248" s="280"/>
      <c r="AS248" s="280"/>
      <c r="AT248" s="280"/>
      <c r="AU248" s="280"/>
      <c r="AV248" s="280"/>
      <c r="AW248" s="280"/>
    </row>
    <row r="249" spans="1:49" s="112" customFormat="1">
      <c r="A249" s="47"/>
      <c r="B249" s="154"/>
      <c r="C249" s="4"/>
      <c r="D249" s="4"/>
      <c r="E249" s="4"/>
      <c r="F249" s="4"/>
      <c r="G249" s="4"/>
      <c r="H249" s="4"/>
      <c r="I249" s="4"/>
      <c r="J249" s="4"/>
      <c r="K249" s="4"/>
      <c r="L249" s="4"/>
      <c r="M249" s="4"/>
      <c r="N249" s="4"/>
      <c r="O249" s="52"/>
      <c r="P249" s="52"/>
      <c r="Q249" s="52"/>
      <c r="R249" s="4"/>
      <c r="S249" s="7"/>
      <c r="W249" s="7"/>
      <c r="X249" s="7"/>
      <c r="Y249" s="7"/>
      <c r="AD249" s="114"/>
      <c r="AE249" s="114"/>
      <c r="AF249" s="114"/>
      <c r="AG249" s="246"/>
      <c r="AH249" s="246"/>
      <c r="AI249" s="114"/>
      <c r="AJ249" s="114"/>
      <c r="AK249" s="114"/>
      <c r="AL249" s="114"/>
      <c r="AM249" s="114"/>
      <c r="AN249" s="114"/>
      <c r="AO249" s="150"/>
      <c r="AP249" s="150"/>
      <c r="AQ249" s="150"/>
      <c r="AR249" s="280"/>
      <c r="AS249" s="280"/>
      <c r="AT249" s="280"/>
      <c r="AU249" s="280"/>
      <c r="AV249" s="280"/>
      <c r="AW249" s="280"/>
    </row>
    <row r="250" spans="1:49" s="112" customFormat="1">
      <c r="A250" s="47"/>
      <c r="B250" s="154"/>
      <c r="C250" s="4"/>
      <c r="D250" s="4"/>
      <c r="E250" s="4"/>
      <c r="F250" s="4"/>
      <c r="G250" s="4"/>
      <c r="H250" s="4"/>
      <c r="I250" s="4"/>
      <c r="J250" s="4"/>
      <c r="K250" s="4"/>
      <c r="L250" s="4"/>
      <c r="M250" s="4"/>
      <c r="N250" s="4"/>
      <c r="O250" s="52"/>
      <c r="P250" s="52"/>
      <c r="Q250" s="52"/>
      <c r="R250" s="4"/>
      <c r="S250" s="7"/>
      <c r="W250" s="7"/>
      <c r="X250" s="7"/>
      <c r="Y250" s="7"/>
      <c r="AD250" s="114"/>
      <c r="AE250" s="114"/>
      <c r="AF250" s="114"/>
      <c r="AG250" s="246"/>
      <c r="AH250" s="246"/>
      <c r="AI250" s="114"/>
      <c r="AJ250" s="114"/>
      <c r="AK250" s="114"/>
      <c r="AL250" s="114"/>
      <c r="AM250" s="114"/>
      <c r="AN250" s="114"/>
      <c r="AO250" s="150"/>
      <c r="AP250" s="150"/>
      <c r="AQ250" s="150"/>
      <c r="AR250" s="280"/>
      <c r="AS250" s="280"/>
      <c r="AT250" s="280"/>
      <c r="AU250" s="280"/>
      <c r="AV250" s="280"/>
      <c r="AW250" s="280"/>
    </row>
    <row r="251" spans="1:49" s="112" customFormat="1">
      <c r="A251" s="47"/>
      <c r="B251" s="154"/>
      <c r="C251" s="4"/>
      <c r="D251" s="4"/>
      <c r="E251" s="4"/>
      <c r="F251" s="4"/>
      <c r="G251" s="4"/>
      <c r="H251" s="4"/>
      <c r="I251" s="4"/>
      <c r="J251" s="4"/>
      <c r="K251" s="4"/>
      <c r="L251" s="4"/>
      <c r="M251" s="4"/>
      <c r="N251" s="4"/>
      <c r="O251" s="52"/>
      <c r="P251" s="52"/>
      <c r="Q251" s="52"/>
      <c r="R251" s="4"/>
      <c r="S251" s="7"/>
      <c r="W251" s="7"/>
      <c r="X251" s="7"/>
      <c r="Y251" s="7"/>
      <c r="AD251" s="114"/>
      <c r="AE251" s="114"/>
      <c r="AF251" s="114"/>
      <c r="AG251" s="246"/>
      <c r="AH251" s="246"/>
      <c r="AI251" s="114"/>
      <c r="AJ251" s="114"/>
      <c r="AK251" s="114"/>
      <c r="AL251" s="114"/>
      <c r="AM251" s="114"/>
      <c r="AN251" s="114"/>
      <c r="AO251" s="150"/>
      <c r="AP251" s="150"/>
      <c r="AQ251" s="150"/>
      <c r="AR251" s="280"/>
      <c r="AS251" s="280"/>
      <c r="AT251" s="280"/>
      <c r="AU251" s="280"/>
      <c r="AV251" s="280"/>
      <c r="AW251" s="280"/>
    </row>
    <row r="252" spans="1:49" s="112" customFormat="1">
      <c r="A252" s="47"/>
      <c r="B252" s="154"/>
      <c r="C252" s="4"/>
      <c r="D252" s="4"/>
      <c r="E252" s="4"/>
      <c r="F252" s="4"/>
      <c r="G252" s="4"/>
      <c r="H252" s="4"/>
      <c r="I252" s="4"/>
      <c r="J252" s="4"/>
      <c r="K252" s="4"/>
      <c r="L252" s="4"/>
      <c r="M252" s="4"/>
      <c r="N252" s="4"/>
      <c r="O252" s="52"/>
      <c r="P252" s="52"/>
      <c r="Q252" s="52"/>
      <c r="R252" s="4"/>
      <c r="S252" s="7"/>
      <c r="W252" s="7"/>
      <c r="X252" s="7"/>
      <c r="Y252" s="7"/>
      <c r="AD252" s="114"/>
      <c r="AE252" s="114"/>
      <c r="AF252" s="114"/>
      <c r="AG252" s="246"/>
      <c r="AH252" s="246"/>
      <c r="AI252" s="114"/>
      <c r="AJ252" s="114"/>
      <c r="AK252" s="114"/>
      <c r="AL252" s="114"/>
      <c r="AM252" s="114"/>
      <c r="AN252" s="114"/>
      <c r="AO252" s="150"/>
      <c r="AP252" s="150"/>
      <c r="AQ252" s="150"/>
      <c r="AR252" s="280"/>
      <c r="AS252" s="280"/>
      <c r="AT252" s="280"/>
      <c r="AU252" s="280"/>
      <c r="AV252" s="280"/>
      <c r="AW252" s="280"/>
    </row>
    <row r="253" spans="1:49" s="112" customFormat="1">
      <c r="A253" s="47"/>
      <c r="B253" s="154"/>
      <c r="C253" s="4"/>
      <c r="D253" s="4"/>
      <c r="E253" s="4"/>
      <c r="F253" s="4"/>
      <c r="G253" s="4"/>
      <c r="H253" s="4"/>
      <c r="I253" s="4"/>
      <c r="J253" s="4"/>
      <c r="K253" s="4"/>
      <c r="L253" s="4"/>
      <c r="M253" s="4"/>
      <c r="N253" s="4"/>
      <c r="O253" s="52"/>
      <c r="P253" s="52"/>
      <c r="Q253" s="52"/>
      <c r="R253" s="4"/>
      <c r="S253" s="7"/>
      <c r="W253" s="7"/>
      <c r="X253" s="7"/>
      <c r="Y253" s="7"/>
      <c r="AD253" s="114"/>
      <c r="AE253" s="114"/>
      <c r="AF253" s="114"/>
      <c r="AG253" s="246"/>
      <c r="AH253" s="246"/>
      <c r="AI253" s="114"/>
      <c r="AJ253" s="114"/>
      <c r="AK253" s="114"/>
      <c r="AL253" s="114"/>
      <c r="AM253" s="114"/>
      <c r="AN253" s="114"/>
      <c r="AO253" s="150"/>
      <c r="AP253" s="150"/>
      <c r="AQ253" s="150"/>
      <c r="AR253" s="280"/>
      <c r="AS253" s="280"/>
      <c r="AT253" s="280"/>
      <c r="AU253" s="280"/>
      <c r="AV253" s="280"/>
      <c r="AW253" s="280"/>
    </row>
    <row r="254" spans="1:49" s="112" customFormat="1">
      <c r="A254" s="47"/>
      <c r="B254" s="154"/>
      <c r="C254" s="4"/>
      <c r="D254" s="4"/>
      <c r="E254" s="4"/>
      <c r="F254" s="4"/>
      <c r="G254" s="4"/>
      <c r="H254" s="4"/>
      <c r="I254" s="4"/>
      <c r="J254" s="4"/>
      <c r="K254" s="4"/>
      <c r="L254" s="4"/>
      <c r="M254" s="4"/>
      <c r="N254" s="4"/>
      <c r="O254" s="52"/>
      <c r="P254" s="52"/>
      <c r="Q254" s="52"/>
      <c r="R254" s="4"/>
      <c r="S254" s="7"/>
      <c r="W254" s="7"/>
      <c r="X254" s="7"/>
      <c r="Y254" s="7"/>
      <c r="AD254" s="114"/>
      <c r="AE254" s="114"/>
      <c r="AF254" s="114"/>
      <c r="AG254" s="246"/>
      <c r="AH254" s="246"/>
      <c r="AI254" s="114"/>
      <c r="AJ254" s="114"/>
      <c r="AK254" s="114"/>
      <c r="AL254" s="114"/>
      <c r="AM254" s="114"/>
      <c r="AN254" s="114"/>
      <c r="AO254" s="150"/>
      <c r="AP254" s="150"/>
      <c r="AQ254" s="150"/>
      <c r="AR254" s="280"/>
      <c r="AS254" s="280"/>
      <c r="AT254" s="280"/>
      <c r="AU254" s="280"/>
      <c r="AV254" s="280"/>
      <c r="AW254" s="280"/>
    </row>
    <row r="255" spans="1:49" s="112" customFormat="1">
      <c r="A255" s="47"/>
      <c r="B255" s="154"/>
      <c r="C255" s="4"/>
      <c r="D255" s="4"/>
      <c r="E255" s="4"/>
      <c r="F255" s="4"/>
      <c r="G255" s="4"/>
      <c r="H255" s="4"/>
      <c r="I255" s="4"/>
      <c r="J255" s="4"/>
      <c r="K255" s="4"/>
      <c r="L255" s="4"/>
      <c r="M255" s="4"/>
      <c r="N255" s="4"/>
      <c r="O255" s="52"/>
      <c r="P255" s="52"/>
      <c r="Q255" s="52"/>
      <c r="R255" s="4"/>
      <c r="S255" s="7"/>
      <c r="W255" s="7"/>
      <c r="X255" s="7"/>
      <c r="Y255" s="7"/>
      <c r="AD255" s="114"/>
      <c r="AE255" s="114"/>
      <c r="AF255" s="114"/>
      <c r="AG255" s="246"/>
      <c r="AH255" s="246"/>
      <c r="AI255" s="114"/>
      <c r="AJ255" s="114"/>
      <c r="AK255" s="114"/>
      <c r="AL255" s="114"/>
      <c r="AM255" s="114"/>
      <c r="AN255" s="114"/>
      <c r="AO255" s="150"/>
      <c r="AP255" s="150"/>
      <c r="AQ255" s="150"/>
      <c r="AR255" s="280"/>
      <c r="AS255" s="280"/>
      <c r="AT255" s="280"/>
      <c r="AU255" s="280"/>
      <c r="AV255" s="280"/>
      <c r="AW255" s="280"/>
    </row>
    <row r="256" spans="1:49" s="112" customFormat="1">
      <c r="A256" s="47"/>
      <c r="B256" s="154"/>
      <c r="C256" s="4"/>
      <c r="D256" s="4"/>
      <c r="E256" s="4"/>
      <c r="F256" s="4"/>
      <c r="G256" s="4"/>
      <c r="H256" s="4"/>
      <c r="I256" s="4"/>
      <c r="J256" s="4"/>
      <c r="K256" s="4"/>
      <c r="L256" s="4"/>
      <c r="M256" s="4"/>
      <c r="N256" s="4"/>
      <c r="O256" s="52"/>
      <c r="P256" s="52"/>
      <c r="Q256" s="52"/>
      <c r="R256" s="4"/>
      <c r="S256" s="7"/>
      <c r="W256" s="7"/>
      <c r="X256" s="7"/>
      <c r="Y256" s="7"/>
      <c r="AD256" s="114"/>
      <c r="AE256" s="114"/>
      <c r="AF256" s="114"/>
      <c r="AG256" s="246"/>
      <c r="AH256" s="246"/>
      <c r="AI256" s="114"/>
      <c r="AJ256" s="114"/>
      <c r="AK256" s="114"/>
      <c r="AL256" s="114"/>
      <c r="AM256" s="114"/>
      <c r="AN256" s="114"/>
      <c r="AO256" s="150"/>
      <c r="AP256" s="150"/>
      <c r="AQ256" s="150"/>
      <c r="AR256" s="280"/>
      <c r="AS256" s="280"/>
      <c r="AT256" s="280"/>
      <c r="AU256" s="280"/>
      <c r="AV256" s="280"/>
      <c r="AW256" s="280"/>
    </row>
    <row r="257" spans="1:49" s="112" customFormat="1">
      <c r="A257" s="47"/>
      <c r="B257" s="154"/>
      <c r="C257" s="4"/>
      <c r="D257" s="4"/>
      <c r="E257" s="4"/>
      <c r="F257" s="4"/>
      <c r="G257" s="4"/>
      <c r="H257" s="4"/>
      <c r="I257" s="4"/>
      <c r="J257" s="4"/>
      <c r="K257" s="4"/>
      <c r="L257" s="4"/>
      <c r="M257" s="4"/>
      <c r="N257" s="4"/>
      <c r="O257" s="52"/>
      <c r="P257" s="52"/>
      <c r="Q257" s="52"/>
      <c r="R257" s="4"/>
      <c r="S257" s="7"/>
      <c r="W257" s="7"/>
      <c r="X257" s="7"/>
      <c r="Y257" s="7"/>
      <c r="AD257" s="114"/>
      <c r="AE257" s="114"/>
      <c r="AF257" s="114"/>
      <c r="AG257" s="246"/>
      <c r="AH257" s="246"/>
      <c r="AI257" s="114"/>
      <c r="AJ257" s="114"/>
      <c r="AK257" s="114"/>
      <c r="AL257" s="114"/>
      <c r="AM257" s="114"/>
      <c r="AN257" s="114"/>
      <c r="AO257" s="150"/>
      <c r="AP257" s="150"/>
      <c r="AQ257" s="150"/>
      <c r="AR257" s="280"/>
      <c r="AS257" s="280"/>
      <c r="AT257" s="280"/>
      <c r="AU257" s="280"/>
      <c r="AV257" s="280"/>
      <c r="AW257" s="280"/>
    </row>
    <row r="258" spans="1:49" s="112" customFormat="1">
      <c r="A258" s="47"/>
      <c r="B258" s="154"/>
      <c r="C258" s="4"/>
      <c r="D258" s="4"/>
      <c r="E258" s="4"/>
      <c r="F258" s="4"/>
      <c r="G258" s="4"/>
      <c r="H258" s="4"/>
      <c r="I258" s="4"/>
      <c r="J258" s="4"/>
      <c r="K258" s="4"/>
      <c r="L258" s="4"/>
      <c r="M258" s="4"/>
      <c r="N258" s="4"/>
      <c r="O258" s="52"/>
      <c r="P258" s="52"/>
      <c r="Q258" s="52"/>
      <c r="R258" s="4"/>
      <c r="S258" s="7"/>
      <c r="W258" s="7"/>
      <c r="X258" s="7"/>
      <c r="Y258" s="7"/>
      <c r="AD258" s="114"/>
      <c r="AE258" s="114"/>
      <c r="AF258" s="114"/>
      <c r="AG258" s="246"/>
      <c r="AH258" s="246"/>
      <c r="AI258" s="114"/>
      <c r="AJ258" s="114"/>
      <c r="AK258" s="114"/>
      <c r="AL258" s="114"/>
      <c r="AM258" s="114"/>
      <c r="AN258" s="114"/>
      <c r="AO258" s="150"/>
      <c r="AP258" s="150"/>
      <c r="AQ258" s="150"/>
      <c r="AR258" s="280"/>
      <c r="AS258" s="280"/>
      <c r="AT258" s="280"/>
      <c r="AU258" s="280"/>
      <c r="AV258" s="280"/>
      <c r="AW258" s="280"/>
    </row>
    <row r="259" spans="1:49" s="112" customFormat="1">
      <c r="A259" s="47"/>
      <c r="B259" s="154"/>
      <c r="C259" s="4"/>
      <c r="D259" s="4"/>
      <c r="E259" s="4"/>
      <c r="F259" s="4"/>
      <c r="G259" s="4"/>
      <c r="H259" s="4"/>
      <c r="I259" s="4"/>
      <c r="J259" s="4"/>
      <c r="K259" s="4"/>
      <c r="L259" s="4"/>
      <c r="M259" s="4"/>
      <c r="N259" s="4"/>
      <c r="O259" s="52"/>
      <c r="P259" s="52"/>
      <c r="Q259" s="52"/>
      <c r="R259" s="4"/>
      <c r="S259" s="7"/>
      <c r="W259" s="7"/>
      <c r="X259" s="7"/>
      <c r="Y259" s="7"/>
      <c r="AD259" s="114"/>
      <c r="AE259" s="114"/>
      <c r="AF259" s="114"/>
      <c r="AG259" s="246"/>
      <c r="AH259" s="246"/>
      <c r="AI259" s="114"/>
      <c r="AJ259" s="114"/>
      <c r="AK259" s="114"/>
      <c r="AL259" s="114"/>
      <c r="AM259" s="114"/>
      <c r="AN259" s="114"/>
      <c r="AO259" s="150"/>
      <c r="AP259" s="150"/>
      <c r="AQ259" s="150"/>
      <c r="AR259" s="280"/>
      <c r="AS259" s="280"/>
      <c r="AT259" s="280"/>
      <c r="AU259" s="280"/>
      <c r="AV259" s="280"/>
      <c r="AW259" s="280"/>
    </row>
    <row r="260" spans="1:49" s="112" customFormat="1">
      <c r="A260" s="47"/>
      <c r="B260" s="154"/>
      <c r="C260" s="4"/>
      <c r="D260" s="4"/>
      <c r="E260" s="4"/>
      <c r="F260" s="4"/>
      <c r="G260" s="4"/>
      <c r="H260" s="4"/>
      <c r="I260" s="4"/>
      <c r="J260" s="4"/>
      <c r="K260" s="4"/>
      <c r="L260" s="4"/>
      <c r="M260" s="4"/>
      <c r="N260" s="4"/>
      <c r="O260" s="52"/>
      <c r="P260" s="52"/>
      <c r="Q260" s="52"/>
      <c r="R260" s="4"/>
      <c r="S260" s="7"/>
      <c r="W260" s="7"/>
      <c r="X260" s="7"/>
      <c r="Y260" s="7"/>
      <c r="AD260" s="114"/>
      <c r="AE260" s="114"/>
      <c r="AF260" s="114"/>
      <c r="AG260" s="246"/>
      <c r="AH260" s="246"/>
      <c r="AI260" s="114"/>
      <c r="AJ260" s="114"/>
      <c r="AK260" s="114"/>
      <c r="AL260" s="114"/>
      <c r="AM260" s="114"/>
      <c r="AN260" s="114"/>
      <c r="AO260" s="150"/>
      <c r="AP260" s="150"/>
      <c r="AQ260" s="150"/>
      <c r="AR260" s="280"/>
      <c r="AS260" s="280"/>
      <c r="AT260" s="280"/>
      <c r="AU260" s="280"/>
      <c r="AV260" s="280"/>
      <c r="AW260" s="280"/>
    </row>
    <row r="261" spans="1:49" s="112" customFormat="1">
      <c r="A261" s="47"/>
      <c r="B261" s="154"/>
      <c r="C261" s="4"/>
      <c r="D261" s="4"/>
      <c r="E261" s="4"/>
      <c r="F261" s="4"/>
      <c r="G261" s="4"/>
      <c r="H261" s="4"/>
      <c r="I261" s="4"/>
      <c r="J261" s="4"/>
      <c r="K261" s="4"/>
      <c r="L261" s="4"/>
      <c r="M261" s="4"/>
      <c r="N261" s="4"/>
      <c r="O261" s="52"/>
      <c r="P261" s="52"/>
      <c r="Q261" s="52"/>
      <c r="R261" s="4"/>
      <c r="S261" s="7"/>
      <c r="W261" s="7"/>
      <c r="X261" s="7"/>
      <c r="Y261" s="7"/>
      <c r="AD261" s="114"/>
      <c r="AE261" s="114"/>
      <c r="AF261" s="114"/>
      <c r="AG261" s="246"/>
      <c r="AH261" s="246"/>
      <c r="AI261" s="114"/>
      <c r="AJ261" s="114"/>
      <c r="AK261" s="114"/>
      <c r="AL261" s="114"/>
      <c r="AM261" s="114"/>
      <c r="AN261" s="114"/>
      <c r="AO261" s="150"/>
      <c r="AP261" s="150"/>
      <c r="AQ261" s="150"/>
      <c r="AR261" s="280"/>
      <c r="AS261" s="280"/>
      <c r="AT261" s="280"/>
      <c r="AU261" s="280"/>
      <c r="AV261" s="280"/>
      <c r="AW261" s="280"/>
    </row>
    <row r="262" spans="1:49" s="112" customFormat="1">
      <c r="A262" s="47"/>
      <c r="B262" s="154"/>
      <c r="C262" s="4"/>
      <c r="D262" s="4"/>
      <c r="E262" s="4"/>
      <c r="F262" s="4"/>
      <c r="G262" s="4"/>
      <c r="H262" s="4"/>
      <c r="I262" s="4"/>
      <c r="J262" s="4"/>
      <c r="K262" s="4"/>
      <c r="L262" s="4"/>
      <c r="M262" s="4"/>
      <c r="N262" s="4"/>
      <c r="O262" s="52"/>
      <c r="P262" s="52"/>
      <c r="Q262" s="52"/>
      <c r="R262" s="4"/>
      <c r="S262" s="7"/>
      <c r="W262" s="7"/>
      <c r="X262" s="7"/>
      <c r="Y262" s="7"/>
      <c r="AD262" s="114"/>
      <c r="AE262" s="114"/>
      <c r="AF262" s="114"/>
      <c r="AG262" s="246"/>
      <c r="AH262" s="246"/>
      <c r="AI262" s="114"/>
      <c r="AJ262" s="114"/>
      <c r="AK262" s="114"/>
      <c r="AL262" s="114"/>
      <c r="AM262" s="114"/>
      <c r="AN262" s="114"/>
      <c r="AO262" s="150"/>
      <c r="AP262" s="150"/>
      <c r="AQ262" s="150"/>
      <c r="AR262" s="280"/>
      <c r="AS262" s="280"/>
      <c r="AT262" s="280"/>
      <c r="AU262" s="280"/>
      <c r="AV262" s="280"/>
      <c r="AW262" s="280"/>
    </row>
    <row r="263" spans="1:49" s="112" customFormat="1">
      <c r="A263" s="47"/>
      <c r="B263" s="154"/>
      <c r="C263" s="4"/>
      <c r="D263" s="4"/>
      <c r="E263" s="4"/>
      <c r="F263" s="4"/>
      <c r="G263" s="4"/>
      <c r="H263" s="4"/>
      <c r="I263" s="4"/>
      <c r="J263" s="4"/>
      <c r="K263" s="4"/>
      <c r="L263" s="4"/>
      <c r="M263" s="4"/>
      <c r="N263" s="4"/>
      <c r="O263" s="52"/>
      <c r="P263" s="52"/>
      <c r="Q263" s="52"/>
      <c r="R263" s="4"/>
      <c r="S263" s="7"/>
      <c r="W263" s="7"/>
      <c r="X263" s="7"/>
      <c r="Y263" s="7"/>
      <c r="AD263" s="114"/>
      <c r="AE263" s="114"/>
      <c r="AF263" s="114"/>
      <c r="AG263" s="246"/>
      <c r="AH263" s="246"/>
      <c r="AI263" s="114"/>
      <c r="AJ263" s="114"/>
      <c r="AK263" s="114"/>
      <c r="AL263" s="114"/>
      <c r="AM263" s="114"/>
      <c r="AN263" s="114"/>
      <c r="AO263" s="150"/>
      <c r="AP263" s="150"/>
      <c r="AQ263" s="150"/>
      <c r="AR263" s="280"/>
      <c r="AS263" s="280"/>
      <c r="AT263" s="280"/>
      <c r="AU263" s="280"/>
      <c r="AV263" s="280"/>
      <c r="AW263" s="280"/>
    </row>
    <row r="264" spans="1:49" s="112" customFormat="1">
      <c r="A264" s="47"/>
      <c r="B264" s="154"/>
      <c r="C264" s="4"/>
      <c r="D264" s="4"/>
      <c r="E264" s="4"/>
      <c r="F264" s="4"/>
      <c r="G264" s="4"/>
      <c r="H264" s="4"/>
      <c r="I264" s="4"/>
      <c r="J264" s="4"/>
      <c r="K264" s="4"/>
      <c r="L264" s="4"/>
      <c r="M264" s="4"/>
      <c r="N264" s="4"/>
      <c r="O264" s="52"/>
      <c r="P264" s="52"/>
      <c r="Q264" s="52"/>
      <c r="R264" s="4"/>
      <c r="S264" s="7"/>
      <c r="W264" s="7"/>
      <c r="X264" s="7"/>
      <c r="Y264" s="7"/>
      <c r="AD264" s="114"/>
      <c r="AE264" s="114"/>
      <c r="AF264" s="114"/>
      <c r="AG264" s="246"/>
      <c r="AH264" s="246"/>
      <c r="AI264" s="114"/>
      <c r="AJ264" s="114"/>
      <c r="AK264" s="114"/>
      <c r="AL264" s="114"/>
      <c r="AM264" s="114"/>
      <c r="AN264" s="114"/>
      <c r="AO264" s="150"/>
      <c r="AP264" s="150"/>
      <c r="AQ264" s="150"/>
      <c r="AR264" s="280"/>
      <c r="AS264" s="280"/>
      <c r="AT264" s="280"/>
      <c r="AU264" s="280"/>
      <c r="AV264" s="280"/>
      <c r="AW264" s="280"/>
    </row>
    <row r="265" spans="1:49" s="112" customFormat="1">
      <c r="A265" s="47"/>
      <c r="B265" s="154"/>
      <c r="C265" s="4"/>
      <c r="D265" s="4"/>
      <c r="E265" s="4"/>
      <c r="F265" s="4"/>
      <c r="G265" s="4"/>
      <c r="H265" s="4"/>
      <c r="I265" s="4"/>
      <c r="J265" s="4"/>
      <c r="K265" s="4"/>
      <c r="L265" s="4"/>
      <c r="M265" s="4"/>
      <c r="N265" s="4"/>
      <c r="O265" s="52"/>
      <c r="P265" s="52"/>
      <c r="Q265" s="52"/>
      <c r="R265" s="4"/>
      <c r="S265" s="7"/>
      <c r="W265" s="7"/>
      <c r="X265" s="7"/>
      <c r="Y265" s="7"/>
      <c r="AD265" s="114"/>
      <c r="AE265" s="114"/>
      <c r="AF265" s="114"/>
      <c r="AG265" s="246"/>
      <c r="AH265" s="246"/>
      <c r="AI265" s="114"/>
      <c r="AJ265" s="114"/>
      <c r="AK265" s="114"/>
      <c r="AL265" s="114"/>
      <c r="AM265" s="114"/>
      <c r="AN265" s="114"/>
      <c r="AO265" s="150"/>
      <c r="AP265" s="150"/>
      <c r="AQ265" s="150"/>
      <c r="AR265" s="280"/>
      <c r="AS265" s="280"/>
      <c r="AT265" s="280"/>
      <c r="AU265" s="280"/>
      <c r="AV265" s="280"/>
      <c r="AW265" s="280"/>
    </row>
    <row r="266" spans="1:49" s="112" customFormat="1">
      <c r="A266" s="47"/>
      <c r="B266" s="154"/>
      <c r="C266" s="4"/>
      <c r="D266" s="4"/>
      <c r="E266" s="4"/>
      <c r="F266" s="4"/>
      <c r="G266" s="4"/>
      <c r="H266" s="4"/>
      <c r="I266" s="4"/>
      <c r="J266" s="4"/>
      <c r="K266" s="4"/>
      <c r="L266" s="4"/>
      <c r="M266" s="4"/>
      <c r="N266" s="4"/>
      <c r="O266" s="52"/>
      <c r="P266" s="52"/>
      <c r="Q266" s="52"/>
      <c r="R266" s="4"/>
      <c r="S266" s="7"/>
      <c r="W266" s="7"/>
      <c r="X266" s="7"/>
      <c r="Y266" s="7"/>
      <c r="AD266" s="114"/>
      <c r="AE266" s="114"/>
      <c r="AF266" s="114"/>
      <c r="AG266" s="246"/>
      <c r="AH266" s="246"/>
      <c r="AI266" s="114"/>
      <c r="AJ266" s="114"/>
      <c r="AK266" s="114"/>
      <c r="AL266" s="114"/>
      <c r="AM266" s="114"/>
      <c r="AN266" s="114"/>
      <c r="AO266" s="150"/>
      <c r="AP266" s="150"/>
      <c r="AQ266" s="150"/>
      <c r="AR266" s="280"/>
      <c r="AS266" s="280"/>
      <c r="AT266" s="280"/>
      <c r="AU266" s="280"/>
      <c r="AV266" s="280"/>
      <c r="AW266" s="280"/>
    </row>
    <row r="267" spans="1:49" s="112" customFormat="1">
      <c r="A267" s="47"/>
      <c r="B267" s="154"/>
      <c r="C267" s="4"/>
      <c r="D267" s="4"/>
      <c r="E267" s="4"/>
      <c r="F267" s="4"/>
      <c r="G267" s="4"/>
      <c r="H267" s="4"/>
      <c r="I267" s="4"/>
      <c r="J267" s="4"/>
      <c r="K267" s="4"/>
      <c r="L267" s="4"/>
      <c r="M267" s="4"/>
      <c r="N267" s="4"/>
      <c r="O267" s="52"/>
      <c r="P267" s="52"/>
      <c r="Q267" s="52"/>
      <c r="R267" s="4"/>
      <c r="S267" s="7"/>
      <c r="W267" s="7"/>
      <c r="X267" s="7"/>
      <c r="Y267" s="7"/>
      <c r="AD267" s="114"/>
      <c r="AE267" s="114"/>
      <c r="AF267" s="114"/>
      <c r="AG267" s="246"/>
      <c r="AH267" s="246"/>
      <c r="AI267" s="114"/>
      <c r="AJ267" s="114"/>
      <c r="AK267" s="114"/>
      <c r="AL267" s="114"/>
      <c r="AM267" s="114"/>
      <c r="AN267" s="114"/>
      <c r="AO267" s="150"/>
      <c r="AP267" s="150"/>
      <c r="AQ267" s="150"/>
      <c r="AR267" s="280"/>
      <c r="AS267" s="280"/>
      <c r="AT267" s="280"/>
      <c r="AU267" s="280"/>
      <c r="AV267" s="280"/>
      <c r="AW267" s="280"/>
    </row>
    <row r="268" spans="1:49" s="112" customFormat="1">
      <c r="A268" s="47"/>
      <c r="B268" s="154"/>
      <c r="C268" s="4"/>
      <c r="D268" s="4"/>
      <c r="E268" s="4"/>
      <c r="F268" s="4"/>
      <c r="G268" s="4"/>
      <c r="H268" s="4"/>
      <c r="I268" s="4"/>
      <c r="J268" s="4"/>
      <c r="K268" s="4"/>
      <c r="L268" s="4"/>
      <c r="M268" s="4"/>
      <c r="N268" s="4"/>
      <c r="O268" s="52"/>
      <c r="P268" s="52"/>
      <c r="Q268" s="52"/>
      <c r="R268" s="4"/>
      <c r="S268" s="7"/>
      <c r="W268" s="7"/>
      <c r="X268" s="7"/>
      <c r="Y268" s="7"/>
      <c r="AD268" s="114"/>
      <c r="AE268" s="114"/>
      <c r="AF268" s="114"/>
      <c r="AG268" s="246"/>
      <c r="AH268" s="246"/>
      <c r="AI268" s="114"/>
      <c r="AJ268" s="114"/>
      <c r="AK268" s="114"/>
      <c r="AL268" s="114"/>
      <c r="AM268" s="114"/>
      <c r="AN268" s="114"/>
      <c r="AO268" s="150"/>
      <c r="AP268" s="150"/>
      <c r="AQ268" s="150"/>
      <c r="AR268" s="280"/>
      <c r="AS268" s="280"/>
      <c r="AT268" s="280"/>
      <c r="AU268" s="280"/>
      <c r="AV268" s="280"/>
      <c r="AW268" s="280"/>
    </row>
    <row r="269" spans="1:49" s="112" customFormat="1">
      <c r="A269" s="47"/>
      <c r="B269" s="154"/>
      <c r="C269" s="4"/>
      <c r="D269" s="4"/>
      <c r="E269" s="4"/>
      <c r="F269" s="4"/>
      <c r="G269" s="4"/>
      <c r="H269" s="4"/>
      <c r="I269" s="4"/>
      <c r="J269" s="4"/>
      <c r="K269" s="4"/>
      <c r="L269" s="4"/>
      <c r="M269" s="4"/>
      <c r="N269" s="4"/>
      <c r="O269" s="52"/>
      <c r="P269" s="52"/>
      <c r="Q269" s="52"/>
      <c r="R269" s="4"/>
      <c r="S269" s="7"/>
      <c r="W269" s="7"/>
      <c r="X269" s="7"/>
      <c r="Y269" s="7"/>
      <c r="AD269" s="114"/>
      <c r="AE269" s="114"/>
      <c r="AF269" s="114"/>
      <c r="AG269" s="246"/>
      <c r="AH269" s="246"/>
      <c r="AI269" s="114"/>
      <c r="AJ269" s="114"/>
      <c r="AK269" s="114"/>
      <c r="AL269" s="114"/>
      <c r="AM269" s="114"/>
      <c r="AN269" s="114"/>
      <c r="AO269" s="150"/>
      <c r="AP269" s="150"/>
      <c r="AQ269" s="150"/>
      <c r="AR269" s="280"/>
      <c r="AS269" s="280"/>
      <c r="AT269" s="280"/>
      <c r="AU269" s="280"/>
      <c r="AV269" s="280"/>
      <c r="AW269" s="280"/>
    </row>
    <row r="270" spans="1:49" s="112" customFormat="1">
      <c r="A270" s="47"/>
      <c r="B270" s="154"/>
      <c r="C270" s="4"/>
      <c r="D270" s="4"/>
      <c r="E270" s="4"/>
      <c r="F270" s="4"/>
      <c r="G270" s="4"/>
      <c r="H270" s="4"/>
      <c r="I270" s="4"/>
      <c r="J270" s="4"/>
      <c r="K270" s="4"/>
      <c r="L270" s="4"/>
      <c r="M270" s="4"/>
      <c r="N270" s="4"/>
      <c r="O270" s="52"/>
      <c r="P270" s="52"/>
      <c r="Q270" s="52"/>
      <c r="R270" s="4"/>
      <c r="S270" s="7"/>
      <c r="W270" s="7"/>
      <c r="X270" s="7"/>
      <c r="Y270" s="7"/>
      <c r="AD270" s="114"/>
      <c r="AE270" s="114"/>
      <c r="AF270" s="114"/>
      <c r="AG270" s="246"/>
      <c r="AH270" s="246"/>
      <c r="AI270" s="114"/>
      <c r="AJ270" s="114"/>
      <c r="AK270" s="114"/>
      <c r="AL270" s="114"/>
      <c r="AM270" s="114"/>
      <c r="AN270" s="114"/>
      <c r="AO270" s="150"/>
      <c r="AP270" s="150"/>
      <c r="AQ270" s="150"/>
      <c r="AR270" s="280"/>
      <c r="AS270" s="280"/>
      <c r="AT270" s="280"/>
      <c r="AU270" s="280"/>
      <c r="AV270" s="280"/>
      <c r="AW270" s="280"/>
    </row>
    <row r="271" spans="1:49" s="112" customFormat="1">
      <c r="A271" s="47"/>
      <c r="B271" s="154"/>
      <c r="C271" s="4"/>
      <c r="D271" s="4"/>
      <c r="E271" s="4"/>
      <c r="F271" s="4"/>
      <c r="G271" s="4"/>
      <c r="H271" s="4"/>
      <c r="I271" s="4"/>
      <c r="J271" s="4"/>
      <c r="K271" s="4"/>
      <c r="L271" s="4"/>
      <c r="M271" s="4"/>
      <c r="N271" s="4"/>
      <c r="O271" s="52"/>
      <c r="P271" s="52"/>
      <c r="Q271" s="52"/>
      <c r="R271" s="4"/>
      <c r="S271" s="7"/>
      <c r="W271" s="7"/>
      <c r="X271" s="7"/>
      <c r="Y271" s="7"/>
      <c r="AD271" s="114"/>
      <c r="AE271" s="114"/>
      <c r="AF271" s="114"/>
      <c r="AG271" s="246"/>
      <c r="AH271" s="246"/>
      <c r="AI271" s="114"/>
      <c r="AJ271" s="114"/>
      <c r="AK271" s="114"/>
      <c r="AL271" s="114"/>
      <c r="AM271" s="114"/>
      <c r="AN271" s="114"/>
      <c r="AO271" s="150"/>
      <c r="AP271" s="150"/>
      <c r="AQ271" s="150"/>
      <c r="AR271" s="280"/>
      <c r="AS271" s="280"/>
      <c r="AT271" s="280"/>
      <c r="AU271" s="280"/>
      <c r="AV271" s="280"/>
      <c r="AW271" s="280"/>
    </row>
    <row r="272" spans="1:49" s="112" customFormat="1">
      <c r="A272" s="47"/>
      <c r="B272" s="154"/>
      <c r="C272" s="4"/>
      <c r="D272" s="4"/>
      <c r="E272" s="4"/>
      <c r="F272" s="4"/>
      <c r="G272" s="4"/>
      <c r="H272" s="4"/>
      <c r="I272" s="4"/>
      <c r="J272" s="4"/>
      <c r="K272" s="4"/>
      <c r="L272" s="4"/>
      <c r="M272" s="4"/>
      <c r="N272" s="4"/>
      <c r="O272" s="52"/>
      <c r="P272" s="52"/>
      <c r="Q272" s="52"/>
      <c r="R272" s="4"/>
      <c r="S272" s="7"/>
      <c r="W272" s="7"/>
      <c r="X272" s="7"/>
      <c r="Y272" s="7"/>
      <c r="AD272" s="114"/>
      <c r="AE272" s="114"/>
      <c r="AF272" s="114"/>
      <c r="AG272" s="246"/>
      <c r="AH272" s="246"/>
      <c r="AI272" s="114"/>
      <c r="AJ272" s="114"/>
      <c r="AK272" s="114"/>
      <c r="AL272" s="114"/>
      <c r="AM272" s="114"/>
      <c r="AN272" s="114"/>
      <c r="AO272" s="150"/>
      <c r="AP272" s="150"/>
      <c r="AQ272" s="150"/>
      <c r="AR272" s="280"/>
      <c r="AS272" s="280"/>
      <c r="AT272" s="280"/>
      <c r="AU272" s="280"/>
      <c r="AV272" s="280"/>
      <c r="AW272" s="280"/>
    </row>
    <row r="273" spans="1:49" s="112" customFormat="1">
      <c r="A273" s="47"/>
      <c r="B273" s="154"/>
      <c r="C273" s="4"/>
      <c r="D273" s="4"/>
      <c r="E273" s="4"/>
      <c r="F273" s="4"/>
      <c r="G273" s="4"/>
      <c r="H273" s="4"/>
      <c r="I273" s="4"/>
      <c r="J273" s="4"/>
      <c r="K273" s="4"/>
      <c r="L273" s="4"/>
      <c r="M273" s="4"/>
      <c r="N273" s="4"/>
      <c r="O273" s="52"/>
      <c r="P273" s="52"/>
      <c r="Q273" s="52"/>
      <c r="R273" s="4"/>
      <c r="S273" s="7"/>
      <c r="W273" s="7"/>
      <c r="X273" s="7"/>
      <c r="Y273" s="7"/>
      <c r="AD273" s="114"/>
      <c r="AE273" s="114"/>
      <c r="AF273" s="114"/>
      <c r="AG273" s="246"/>
      <c r="AH273" s="246"/>
      <c r="AI273" s="114"/>
      <c r="AJ273" s="114"/>
      <c r="AK273" s="114"/>
      <c r="AL273" s="114"/>
      <c r="AM273" s="114"/>
      <c r="AN273" s="114"/>
      <c r="AO273" s="150"/>
      <c r="AP273" s="150"/>
      <c r="AQ273" s="150"/>
      <c r="AR273" s="280"/>
      <c r="AS273" s="280"/>
      <c r="AT273" s="280"/>
      <c r="AU273" s="280"/>
      <c r="AV273" s="280"/>
      <c r="AW273" s="280"/>
    </row>
    <row r="274" spans="1:49" s="112" customFormat="1">
      <c r="A274" s="47"/>
      <c r="B274" s="154"/>
      <c r="C274" s="4"/>
      <c r="D274" s="4"/>
      <c r="E274" s="4"/>
      <c r="F274" s="4"/>
      <c r="G274" s="4"/>
      <c r="H274" s="4"/>
      <c r="I274" s="4"/>
      <c r="J274" s="4"/>
      <c r="K274" s="4"/>
      <c r="L274" s="4"/>
      <c r="M274" s="4"/>
      <c r="N274" s="4"/>
      <c r="O274" s="52"/>
      <c r="P274" s="52"/>
      <c r="Q274" s="52"/>
      <c r="R274" s="4"/>
      <c r="S274" s="7"/>
      <c r="W274" s="7"/>
      <c r="X274" s="7"/>
      <c r="Y274" s="7"/>
      <c r="AD274" s="114"/>
      <c r="AE274" s="114"/>
      <c r="AF274" s="114"/>
      <c r="AG274" s="246"/>
      <c r="AH274" s="246"/>
      <c r="AI274" s="114"/>
      <c r="AJ274" s="114"/>
      <c r="AK274" s="114"/>
      <c r="AL274" s="114"/>
      <c r="AM274" s="114"/>
      <c r="AN274" s="114"/>
      <c r="AO274" s="150"/>
      <c r="AP274" s="150"/>
      <c r="AQ274" s="150"/>
      <c r="AR274" s="280"/>
      <c r="AS274" s="280"/>
      <c r="AT274" s="280"/>
      <c r="AU274" s="280"/>
      <c r="AV274" s="280"/>
      <c r="AW274" s="280"/>
    </row>
    <row r="275" spans="1:49" s="112" customFormat="1">
      <c r="A275" s="47"/>
      <c r="B275" s="154"/>
      <c r="C275" s="4"/>
      <c r="D275" s="4"/>
      <c r="E275" s="4"/>
      <c r="F275" s="4"/>
      <c r="G275" s="4"/>
      <c r="H275" s="4"/>
      <c r="I275" s="4"/>
      <c r="J275" s="4"/>
      <c r="K275" s="4"/>
      <c r="L275" s="4"/>
      <c r="M275" s="4"/>
      <c r="N275" s="4"/>
      <c r="O275" s="52"/>
      <c r="P275" s="52"/>
      <c r="Q275" s="52"/>
      <c r="R275" s="4"/>
      <c r="S275" s="7"/>
      <c r="W275" s="7"/>
      <c r="X275" s="7"/>
      <c r="Y275" s="7"/>
      <c r="AD275" s="114"/>
      <c r="AE275" s="114"/>
      <c r="AF275" s="114"/>
      <c r="AG275" s="246"/>
      <c r="AH275" s="246"/>
      <c r="AI275" s="114"/>
      <c r="AJ275" s="114"/>
      <c r="AK275" s="114"/>
      <c r="AL275" s="114"/>
      <c r="AM275" s="114"/>
      <c r="AN275" s="114"/>
      <c r="AO275" s="150"/>
      <c r="AP275" s="150"/>
      <c r="AQ275" s="150"/>
      <c r="AR275" s="280"/>
      <c r="AS275" s="280"/>
      <c r="AT275" s="280"/>
      <c r="AU275" s="280"/>
      <c r="AV275" s="280"/>
      <c r="AW275" s="280"/>
    </row>
    <row r="276" spans="1:49" s="112" customFormat="1">
      <c r="A276" s="47"/>
      <c r="B276" s="154"/>
      <c r="C276" s="4"/>
      <c r="D276" s="4"/>
      <c r="E276" s="4"/>
      <c r="F276" s="4"/>
      <c r="G276" s="4"/>
      <c r="H276" s="4"/>
      <c r="I276" s="4"/>
      <c r="J276" s="4"/>
      <c r="K276" s="4"/>
      <c r="L276" s="4"/>
      <c r="M276" s="4"/>
      <c r="N276" s="4"/>
      <c r="O276" s="52"/>
      <c r="P276" s="52"/>
      <c r="Q276" s="52"/>
      <c r="R276" s="4"/>
      <c r="S276" s="7"/>
      <c r="W276" s="7"/>
      <c r="X276" s="7"/>
      <c r="Y276" s="7"/>
      <c r="AD276" s="114"/>
      <c r="AE276" s="114"/>
      <c r="AF276" s="114"/>
      <c r="AG276" s="246"/>
      <c r="AH276" s="246"/>
      <c r="AI276" s="114"/>
      <c r="AJ276" s="114"/>
      <c r="AK276" s="114"/>
      <c r="AL276" s="114"/>
      <c r="AM276" s="114"/>
      <c r="AN276" s="114"/>
      <c r="AO276" s="150"/>
      <c r="AP276" s="150"/>
      <c r="AQ276" s="150"/>
      <c r="AR276" s="280"/>
      <c r="AS276" s="280"/>
      <c r="AT276" s="280"/>
      <c r="AU276" s="280"/>
      <c r="AV276" s="280"/>
      <c r="AW276" s="280"/>
    </row>
    <row r="277" spans="1:49" s="112" customFormat="1">
      <c r="A277" s="47"/>
      <c r="B277" s="154"/>
      <c r="C277" s="4"/>
      <c r="D277" s="4"/>
      <c r="E277" s="4"/>
      <c r="F277" s="4"/>
      <c r="G277" s="4"/>
      <c r="H277" s="4"/>
      <c r="I277" s="4"/>
      <c r="J277" s="4"/>
      <c r="K277" s="4"/>
      <c r="L277" s="4"/>
      <c r="M277" s="4"/>
      <c r="N277" s="4"/>
      <c r="O277" s="52"/>
      <c r="P277" s="52"/>
      <c r="Q277" s="52"/>
      <c r="R277" s="4"/>
      <c r="S277" s="7"/>
      <c r="W277" s="7"/>
      <c r="X277" s="7"/>
      <c r="Y277" s="7"/>
      <c r="AD277" s="114"/>
      <c r="AE277" s="114"/>
      <c r="AF277" s="114"/>
      <c r="AG277" s="246"/>
      <c r="AH277" s="246"/>
      <c r="AI277" s="114"/>
      <c r="AJ277" s="114"/>
      <c r="AK277" s="114"/>
      <c r="AL277" s="114"/>
      <c r="AM277" s="114"/>
      <c r="AN277" s="114"/>
      <c r="AO277" s="150"/>
      <c r="AP277" s="150"/>
      <c r="AQ277" s="150"/>
      <c r="AR277" s="280"/>
      <c r="AS277" s="280"/>
      <c r="AT277" s="280"/>
      <c r="AU277" s="280"/>
      <c r="AV277" s="280"/>
      <c r="AW277" s="280"/>
    </row>
    <row r="278" spans="1:49" s="112" customFormat="1">
      <c r="A278" s="47"/>
      <c r="B278" s="154"/>
      <c r="C278" s="4"/>
      <c r="D278" s="4"/>
      <c r="E278" s="4"/>
      <c r="F278" s="4"/>
      <c r="G278" s="4"/>
      <c r="H278" s="4"/>
      <c r="I278" s="4"/>
      <c r="J278" s="4"/>
      <c r="K278" s="4"/>
      <c r="L278" s="4"/>
      <c r="M278" s="4"/>
      <c r="N278" s="4"/>
      <c r="O278" s="52"/>
      <c r="P278" s="52"/>
      <c r="Q278" s="52"/>
      <c r="R278" s="4"/>
      <c r="S278" s="7"/>
      <c r="W278" s="7"/>
      <c r="X278" s="7"/>
      <c r="Y278" s="7"/>
      <c r="AD278" s="114"/>
      <c r="AE278" s="114"/>
      <c r="AF278" s="114"/>
      <c r="AG278" s="246"/>
      <c r="AH278" s="246"/>
      <c r="AI278" s="114"/>
      <c r="AJ278" s="114"/>
      <c r="AK278" s="114"/>
      <c r="AL278" s="114"/>
      <c r="AM278" s="114"/>
      <c r="AN278" s="114"/>
      <c r="AO278" s="150"/>
      <c r="AP278" s="150"/>
      <c r="AQ278" s="150"/>
      <c r="AR278" s="280"/>
      <c r="AS278" s="280"/>
      <c r="AT278" s="280"/>
      <c r="AU278" s="280"/>
      <c r="AV278" s="280"/>
      <c r="AW278" s="280"/>
    </row>
    <row r="279" spans="1:49" s="112" customFormat="1">
      <c r="A279" s="47"/>
      <c r="B279" s="154"/>
      <c r="C279" s="4"/>
      <c r="D279" s="4"/>
      <c r="E279" s="4"/>
      <c r="F279" s="4"/>
      <c r="G279" s="4"/>
      <c r="H279" s="4"/>
      <c r="I279" s="4"/>
      <c r="J279" s="4"/>
      <c r="K279" s="4"/>
      <c r="L279" s="4"/>
      <c r="M279" s="4"/>
      <c r="N279" s="4"/>
      <c r="O279" s="52"/>
      <c r="P279" s="52"/>
      <c r="Q279" s="52"/>
      <c r="R279" s="4"/>
      <c r="S279" s="7"/>
      <c r="W279" s="7"/>
      <c r="X279" s="7"/>
      <c r="Y279" s="7"/>
      <c r="AD279" s="114"/>
      <c r="AE279" s="114"/>
      <c r="AF279" s="114"/>
      <c r="AG279" s="246"/>
      <c r="AH279" s="246"/>
      <c r="AI279" s="114"/>
      <c r="AJ279" s="114"/>
      <c r="AK279" s="114"/>
      <c r="AL279" s="114"/>
      <c r="AM279" s="114"/>
      <c r="AN279" s="114"/>
      <c r="AO279" s="150"/>
      <c r="AP279" s="150"/>
      <c r="AQ279" s="150"/>
      <c r="AR279" s="280"/>
      <c r="AS279" s="280"/>
      <c r="AT279" s="280"/>
      <c r="AU279" s="280"/>
      <c r="AV279" s="280"/>
      <c r="AW279" s="280"/>
    </row>
    <row r="280" spans="1:49" s="112" customFormat="1">
      <c r="A280" s="47"/>
      <c r="B280" s="154"/>
      <c r="C280" s="4"/>
      <c r="D280" s="4"/>
      <c r="E280" s="4"/>
      <c r="F280" s="4"/>
      <c r="G280" s="4"/>
      <c r="H280" s="4"/>
      <c r="I280" s="4"/>
      <c r="J280" s="4"/>
      <c r="K280" s="4"/>
      <c r="L280" s="4"/>
      <c r="M280" s="4"/>
      <c r="N280" s="4"/>
      <c r="O280" s="52"/>
      <c r="P280" s="52"/>
      <c r="Q280" s="52"/>
      <c r="R280" s="4"/>
      <c r="S280" s="7"/>
      <c r="W280" s="7"/>
      <c r="X280" s="7"/>
      <c r="Y280" s="7"/>
      <c r="AD280" s="114"/>
      <c r="AE280" s="114"/>
      <c r="AF280" s="114"/>
      <c r="AG280" s="246"/>
      <c r="AH280" s="246"/>
      <c r="AI280" s="114"/>
      <c r="AJ280" s="114"/>
      <c r="AK280" s="114"/>
      <c r="AL280" s="114"/>
      <c r="AM280" s="114"/>
      <c r="AN280" s="114"/>
      <c r="AO280" s="150"/>
      <c r="AP280" s="150"/>
      <c r="AQ280" s="150"/>
      <c r="AR280" s="280"/>
      <c r="AS280" s="280"/>
      <c r="AT280" s="280"/>
      <c r="AU280" s="280"/>
      <c r="AV280" s="280"/>
      <c r="AW280" s="280"/>
    </row>
    <row r="281" spans="1:49" s="112" customFormat="1">
      <c r="A281" s="47"/>
      <c r="B281" s="154"/>
      <c r="C281" s="4"/>
      <c r="D281" s="4"/>
      <c r="E281" s="4"/>
      <c r="F281" s="4"/>
      <c r="G281" s="4"/>
      <c r="H281" s="4"/>
      <c r="I281" s="4"/>
      <c r="J281" s="4"/>
      <c r="K281" s="4"/>
      <c r="L281" s="4"/>
      <c r="M281" s="4"/>
      <c r="N281" s="4"/>
      <c r="O281" s="52"/>
      <c r="P281" s="52"/>
      <c r="Q281" s="52"/>
      <c r="R281" s="4"/>
      <c r="S281" s="7"/>
      <c r="W281" s="7"/>
      <c r="X281" s="7"/>
      <c r="Y281" s="7"/>
      <c r="AD281" s="114"/>
      <c r="AE281" s="114"/>
      <c r="AF281" s="114"/>
      <c r="AG281" s="246"/>
      <c r="AH281" s="246"/>
      <c r="AI281" s="114"/>
      <c r="AJ281" s="114"/>
      <c r="AK281" s="114"/>
      <c r="AL281" s="114"/>
      <c r="AM281" s="114"/>
      <c r="AN281" s="114"/>
      <c r="AO281" s="150"/>
      <c r="AP281" s="150"/>
      <c r="AQ281" s="150"/>
      <c r="AR281" s="280"/>
      <c r="AS281" s="280"/>
      <c r="AT281" s="280"/>
      <c r="AU281" s="280"/>
      <c r="AV281" s="280"/>
      <c r="AW281" s="280"/>
    </row>
    <row r="282" spans="1:49" s="112" customFormat="1">
      <c r="A282" s="47"/>
      <c r="B282" s="154"/>
      <c r="C282" s="4"/>
      <c r="D282" s="4"/>
      <c r="E282" s="4"/>
      <c r="F282" s="4"/>
      <c r="G282" s="4"/>
      <c r="H282" s="4"/>
      <c r="I282" s="4"/>
      <c r="J282" s="4"/>
      <c r="K282" s="4"/>
      <c r="L282" s="4"/>
      <c r="M282" s="4"/>
      <c r="N282" s="4"/>
      <c r="O282" s="52"/>
      <c r="P282" s="52"/>
      <c r="Q282" s="52"/>
      <c r="R282" s="4"/>
      <c r="S282" s="7"/>
      <c r="W282" s="7"/>
      <c r="X282" s="7"/>
      <c r="Y282" s="7"/>
      <c r="AD282" s="114"/>
      <c r="AE282" s="114"/>
      <c r="AF282" s="114"/>
      <c r="AG282" s="246"/>
      <c r="AH282" s="246"/>
      <c r="AI282" s="114"/>
      <c r="AJ282" s="114"/>
      <c r="AK282" s="114"/>
      <c r="AL282" s="114"/>
      <c r="AM282" s="114"/>
      <c r="AN282" s="114"/>
      <c r="AO282" s="150"/>
      <c r="AP282" s="150"/>
      <c r="AQ282" s="150"/>
      <c r="AR282" s="280"/>
      <c r="AS282" s="280"/>
      <c r="AT282" s="280"/>
      <c r="AU282" s="280"/>
      <c r="AV282" s="280"/>
      <c r="AW282" s="280"/>
    </row>
    <row r="283" spans="1:49" s="112" customFormat="1">
      <c r="A283" s="47"/>
      <c r="B283" s="154"/>
      <c r="C283" s="4"/>
      <c r="D283" s="4"/>
      <c r="E283" s="4"/>
      <c r="F283" s="4"/>
      <c r="G283" s="4"/>
      <c r="H283" s="4"/>
      <c r="I283" s="4"/>
      <c r="J283" s="4"/>
      <c r="K283" s="4"/>
      <c r="L283" s="4"/>
      <c r="M283" s="4"/>
      <c r="N283" s="4"/>
      <c r="O283" s="52"/>
      <c r="P283" s="52"/>
      <c r="Q283" s="52"/>
      <c r="R283" s="4"/>
      <c r="S283" s="7"/>
      <c r="W283" s="7"/>
      <c r="X283" s="7"/>
      <c r="Y283" s="7"/>
      <c r="AD283" s="114"/>
      <c r="AE283" s="114"/>
      <c r="AF283" s="114"/>
      <c r="AG283" s="246"/>
      <c r="AH283" s="246"/>
      <c r="AI283" s="114"/>
      <c r="AJ283" s="114"/>
      <c r="AK283" s="114"/>
      <c r="AL283" s="114"/>
      <c r="AM283" s="114"/>
      <c r="AN283" s="114"/>
      <c r="AO283" s="150"/>
      <c r="AP283" s="150"/>
      <c r="AQ283" s="150"/>
      <c r="AR283" s="280"/>
      <c r="AS283" s="280"/>
      <c r="AT283" s="280"/>
      <c r="AU283" s="280"/>
      <c r="AV283" s="280"/>
      <c r="AW283" s="280"/>
    </row>
    <row r="284" spans="1:49" s="112" customFormat="1">
      <c r="A284" s="47"/>
      <c r="B284" s="154"/>
      <c r="C284" s="4"/>
      <c r="D284" s="4"/>
      <c r="E284" s="4"/>
      <c r="F284" s="4"/>
      <c r="G284" s="4"/>
      <c r="H284" s="4"/>
      <c r="I284" s="4"/>
      <c r="J284" s="4"/>
      <c r="K284" s="4"/>
      <c r="L284" s="4"/>
      <c r="M284" s="4"/>
      <c r="N284" s="4"/>
      <c r="O284" s="52"/>
      <c r="P284" s="52"/>
      <c r="Q284" s="52"/>
      <c r="R284" s="4"/>
      <c r="S284" s="7"/>
      <c r="W284" s="7"/>
      <c r="X284" s="7"/>
      <c r="Y284" s="7"/>
      <c r="AD284" s="114"/>
      <c r="AE284" s="114"/>
      <c r="AF284" s="114"/>
      <c r="AG284" s="246"/>
      <c r="AH284" s="246"/>
      <c r="AI284" s="114"/>
      <c r="AJ284" s="114"/>
      <c r="AK284" s="114"/>
      <c r="AL284" s="114"/>
      <c r="AM284" s="114"/>
      <c r="AN284" s="114"/>
      <c r="AO284" s="150"/>
      <c r="AP284" s="150"/>
      <c r="AQ284" s="150"/>
      <c r="AR284" s="280"/>
      <c r="AS284" s="280"/>
      <c r="AT284" s="280"/>
      <c r="AU284" s="280"/>
      <c r="AV284" s="280"/>
      <c r="AW284" s="280"/>
    </row>
    <row r="285" spans="1:49" s="112" customFormat="1">
      <c r="A285" s="47"/>
      <c r="B285" s="154"/>
      <c r="C285" s="4"/>
      <c r="D285" s="4"/>
      <c r="E285" s="4"/>
      <c r="F285" s="4"/>
      <c r="G285" s="4"/>
      <c r="H285" s="4"/>
      <c r="I285" s="4"/>
      <c r="J285" s="4"/>
      <c r="K285" s="4"/>
      <c r="L285" s="4"/>
      <c r="M285" s="4"/>
      <c r="N285" s="4"/>
      <c r="O285" s="52"/>
      <c r="P285" s="52"/>
      <c r="Q285" s="52"/>
      <c r="R285" s="4"/>
      <c r="S285" s="7"/>
      <c r="W285" s="7"/>
      <c r="X285" s="7"/>
      <c r="Y285" s="7"/>
      <c r="AD285" s="114"/>
      <c r="AE285" s="114"/>
      <c r="AF285" s="114"/>
      <c r="AG285" s="246"/>
      <c r="AH285" s="246"/>
      <c r="AI285" s="114"/>
      <c r="AJ285" s="114"/>
      <c r="AK285" s="114"/>
      <c r="AL285" s="114"/>
      <c r="AM285" s="114"/>
      <c r="AN285" s="114"/>
      <c r="AO285" s="150"/>
      <c r="AP285" s="150"/>
      <c r="AQ285" s="150"/>
      <c r="AR285" s="280"/>
      <c r="AS285" s="280"/>
      <c r="AT285" s="280"/>
      <c r="AU285" s="280"/>
      <c r="AV285" s="280"/>
      <c r="AW285" s="280"/>
    </row>
    <row r="286" spans="1:49" s="112" customFormat="1">
      <c r="A286" s="47"/>
      <c r="B286" s="154"/>
      <c r="C286" s="4"/>
      <c r="D286" s="4"/>
      <c r="E286" s="4"/>
      <c r="F286" s="4"/>
      <c r="G286" s="4"/>
      <c r="H286" s="4"/>
      <c r="I286" s="4"/>
      <c r="J286" s="4"/>
      <c r="K286" s="4"/>
      <c r="L286" s="4"/>
      <c r="M286" s="4"/>
      <c r="N286" s="4"/>
      <c r="O286" s="52"/>
      <c r="P286" s="52"/>
      <c r="Q286" s="52"/>
      <c r="R286" s="4"/>
      <c r="S286" s="7"/>
      <c r="W286" s="7"/>
      <c r="X286" s="7"/>
      <c r="Y286" s="7"/>
      <c r="AD286" s="114"/>
      <c r="AE286" s="114"/>
      <c r="AF286" s="114"/>
      <c r="AG286" s="246"/>
      <c r="AH286" s="246"/>
      <c r="AI286" s="114"/>
      <c r="AJ286" s="114"/>
      <c r="AK286" s="114"/>
      <c r="AL286" s="114"/>
      <c r="AM286" s="114"/>
      <c r="AN286" s="114"/>
      <c r="AO286" s="150"/>
      <c r="AP286" s="150"/>
      <c r="AQ286" s="150"/>
      <c r="AR286" s="280"/>
      <c r="AS286" s="280"/>
      <c r="AT286" s="280"/>
      <c r="AU286" s="280"/>
      <c r="AV286" s="280"/>
      <c r="AW286" s="280"/>
    </row>
    <row r="287" spans="1:49" s="112" customFormat="1">
      <c r="A287" s="47"/>
      <c r="B287" s="154"/>
      <c r="C287" s="4"/>
      <c r="D287" s="4"/>
      <c r="E287" s="4"/>
      <c r="F287" s="4"/>
      <c r="G287" s="4"/>
      <c r="H287" s="4"/>
      <c r="I287" s="4"/>
      <c r="J287" s="4"/>
      <c r="K287" s="4"/>
      <c r="L287" s="4"/>
      <c r="M287" s="4"/>
      <c r="N287" s="4"/>
      <c r="O287" s="52"/>
      <c r="P287" s="52"/>
      <c r="Q287" s="52"/>
      <c r="R287" s="4"/>
      <c r="S287" s="7"/>
      <c r="W287" s="7"/>
      <c r="X287" s="7"/>
      <c r="Y287" s="7"/>
      <c r="AD287" s="114"/>
      <c r="AE287" s="114"/>
      <c r="AF287" s="114"/>
      <c r="AG287" s="246"/>
      <c r="AH287" s="246"/>
      <c r="AI287" s="114"/>
      <c r="AJ287" s="114"/>
      <c r="AK287" s="114"/>
      <c r="AL287" s="114"/>
      <c r="AM287" s="114"/>
      <c r="AN287" s="114"/>
      <c r="AO287" s="150"/>
      <c r="AP287" s="150"/>
      <c r="AQ287" s="150"/>
      <c r="AR287" s="280"/>
      <c r="AS287" s="280"/>
      <c r="AT287" s="280"/>
      <c r="AU287" s="280"/>
      <c r="AV287" s="280"/>
      <c r="AW287" s="280"/>
    </row>
    <row r="288" spans="1:49" s="112" customFormat="1">
      <c r="A288" s="47"/>
      <c r="B288" s="154"/>
      <c r="C288" s="4"/>
      <c r="D288" s="4"/>
      <c r="E288" s="4"/>
      <c r="F288" s="4"/>
      <c r="G288" s="4"/>
      <c r="H288" s="4"/>
      <c r="I288" s="4"/>
      <c r="J288" s="4"/>
      <c r="K288" s="4"/>
      <c r="L288" s="4"/>
      <c r="M288" s="4"/>
      <c r="N288" s="4"/>
      <c r="O288" s="52"/>
      <c r="P288" s="52"/>
      <c r="Q288" s="52"/>
      <c r="R288" s="4"/>
      <c r="S288" s="7"/>
      <c r="W288" s="7"/>
      <c r="X288" s="7"/>
      <c r="Y288" s="7"/>
      <c r="AD288" s="114"/>
      <c r="AE288" s="114"/>
      <c r="AF288" s="114"/>
      <c r="AG288" s="246"/>
      <c r="AH288" s="246"/>
      <c r="AI288" s="114"/>
      <c r="AJ288" s="114"/>
      <c r="AK288" s="114"/>
      <c r="AL288" s="114"/>
      <c r="AM288" s="114"/>
      <c r="AN288" s="114"/>
      <c r="AO288" s="150"/>
      <c r="AP288" s="150"/>
      <c r="AQ288" s="150"/>
      <c r="AR288" s="280"/>
      <c r="AS288" s="280"/>
      <c r="AT288" s="280"/>
      <c r="AU288" s="280"/>
      <c r="AV288" s="280"/>
      <c r="AW288" s="280"/>
    </row>
    <row r="289" spans="1:49" s="112" customFormat="1">
      <c r="A289" s="47"/>
      <c r="B289" s="154"/>
      <c r="C289" s="4"/>
      <c r="D289" s="4"/>
      <c r="E289" s="4"/>
      <c r="F289" s="4"/>
      <c r="G289" s="4"/>
      <c r="H289" s="4"/>
      <c r="I289" s="4"/>
      <c r="J289" s="4"/>
      <c r="K289" s="4"/>
      <c r="L289" s="4"/>
      <c r="M289" s="4"/>
      <c r="N289" s="4"/>
      <c r="O289" s="52"/>
      <c r="P289" s="52"/>
      <c r="Q289" s="52"/>
      <c r="R289" s="4"/>
      <c r="S289" s="7"/>
      <c r="W289" s="7"/>
      <c r="X289" s="7"/>
      <c r="Y289" s="7"/>
      <c r="AD289" s="114"/>
      <c r="AE289" s="114"/>
      <c r="AF289" s="114"/>
      <c r="AG289" s="246"/>
      <c r="AH289" s="246"/>
      <c r="AI289" s="114"/>
      <c r="AJ289" s="114"/>
      <c r="AK289" s="114"/>
      <c r="AL289" s="114"/>
      <c r="AM289" s="114"/>
      <c r="AN289" s="114"/>
      <c r="AO289" s="150"/>
      <c r="AP289" s="150"/>
      <c r="AQ289" s="150"/>
      <c r="AR289" s="280"/>
      <c r="AS289" s="280"/>
      <c r="AT289" s="280"/>
      <c r="AU289" s="280"/>
      <c r="AV289" s="280"/>
      <c r="AW289" s="280"/>
    </row>
    <row r="290" spans="1:49" s="112" customFormat="1">
      <c r="A290" s="47"/>
      <c r="B290" s="154"/>
      <c r="C290" s="4"/>
      <c r="D290" s="4"/>
      <c r="E290" s="4"/>
      <c r="F290" s="4"/>
      <c r="G290" s="4"/>
      <c r="H290" s="4"/>
      <c r="I290" s="4"/>
      <c r="J290" s="4"/>
      <c r="K290" s="4"/>
      <c r="L290" s="4"/>
      <c r="M290" s="4"/>
      <c r="N290" s="4"/>
      <c r="O290" s="52"/>
      <c r="P290" s="52"/>
      <c r="Q290" s="52"/>
      <c r="R290" s="4"/>
      <c r="S290" s="7"/>
      <c r="W290" s="7"/>
      <c r="X290" s="7"/>
      <c r="Y290" s="7"/>
      <c r="AD290" s="114"/>
      <c r="AE290" s="114"/>
      <c r="AF290" s="114"/>
      <c r="AG290" s="246"/>
      <c r="AH290" s="246"/>
      <c r="AI290" s="114"/>
      <c r="AJ290" s="114"/>
      <c r="AK290" s="114"/>
      <c r="AL290" s="114"/>
      <c r="AM290" s="114"/>
      <c r="AN290" s="114"/>
      <c r="AO290" s="150"/>
      <c r="AP290" s="150"/>
      <c r="AQ290" s="150"/>
      <c r="AR290" s="280"/>
      <c r="AS290" s="280"/>
      <c r="AT290" s="280"/>
      <c r="AU290" s="280"/>
      <c r="AV290" s="280"/>
      <c r="AW290" s="280"/>
    </row>
    <row r="291" spans="1:49" s="112" customFormat="1">
      <c r="A291" s="47"/>
      <c r="B291" s="154"/>
      <c r="C291" s="4"/>
      <c r="D291" s="4"/>
      <c r="E291" s="4"/>
      <c r="F291" s="4"/>
      <c r="G291" s="4"/>
      <c r="H291" s="4"/>
      <c r="I291" s="4"/>
      <c r="J291" s="4"/>
      <c r="K291" s="4"/>
      <c r="L291" s="4"/>
      <c r="M291" s="4"/>
      <c r="N291" s="4"/>
      <c r="O291" s="52"/>
      <c r="P291" s="52"/>
      <c r="Q291" s="52"/>
      <c r="R291" s="4"/>
      <c r="S291" s="7"/>
      <c r="W291" s="7"/>
      <c r="X291" s="7"/>
      <c r="Y291" s="7"/>
      <c r="AD291" s="114"/>
      <c r="AE291" s="114"/>
      <c r="AF291" s="114"/>
      <c r="AG291" s="246"/>
      <c r="AH291" s="246"/>
      <c r="AI291" s="114"/>
      <c r="AJ291" s="114"/>
      <c r="AK291" s="114"/>
      <c r="AL291" s="114"/>
      <c r="AM291" s="114"/>
      <c r="AN291" s="114"/>
      <c r="AO291" s="150"/>
      <c r="AP291" s="150"/>
      <c r="AQ291" s="150"/>
      <c r="AR291" s="280"/>
      <c r="AS291" s="280"/>
      <c r="AT291" s="280"/>
      <c r="AU291" s="280"/>
      <c r="AV291" s="280"/>
      <c r="AW291" s="280"/>
    </row>
    <row r="292" spans="1:49" s="112" customFormat="1">
      <c r="A292" s="47"/>
      <c r="B292" s="154"/>
      <c r="C292" s="4"/>
      <c r="D292" s="4"/>
      <c r="E292" s="4"/>
      <c r="F292" s="4"/>
      <c r="G292" s="4"/>
      <c r="H292" s="4"/>
      <c r="I292" s="4"/>
      <c r="J292" s="4"/>
      <c r="K292" s="4"/>
      <c r="L292" s="4"/>
      <c r="M292" s="4"/>
      <c r="N292" s="4"/>
      <c r="O292" s="52"/>
      <c r="P292" s="52"/>
      <c r="Q292" s="52"/>
      <c r="R292" s="4"/>
      <c r="S292" s="7"/>
      <c r="W292" s="7"/>
      <c r="X292" s="7"/>
      <c r="Y292" s="7"/>
      <c r="AD292" s="114"/>
      <c r="AE292" s="114"/>
      <c r="AF292" s="114"/>
      <c r="AG292" s="246"/>
      <c r="AH292" s="246"/>
      <c r="AI292" s="114"/>
      <c r="AJ292" s="114"/>
      <c r="AK292" s="114"/>
      <c r="AL292" s="114"/>
      <c r="AM292" s="114"/>
      <c r="AN292" s="114"/>
      <c r="AO292" s="150"/>
      <c r="AP292" s="150"/>
      <c r="AQ292" s="150"/>
      <c r="AR292" s="280"/>
      <c r="AS292" s="280"/>
      <c r="AT292" s="280"/>
      <c r="AU292" s="280"/>
      <c r="AV292" s="280"/>
      <c r="AW292" s="280"/>
    </row>
    <row r="293" spans="1:49" s="112" customFormat="1">
      <c r="A293" s="47"/>
      <c r="B293" s="154"/>
      <c r="C293" s="4"/>
      <c r="D293" s="4"/>
      <c r="E293" s="4"/>
      <c r="F293" s="4"/>
      <c r="G293" s="4"/>
      <c r="H293" s="4"/>
      <c r="I293" s="4"/>
      <c r="J293" s="4"/>
      <c r="K293" s="4"/>
      <c r="L293" s="4"/>
      <c r="M293" s="4"/>
      <c r="N293" s="4"/>
      <c r="O293" s="52"/>
      <c r="P293" s="52"/>
      <c r="Q293" s="52"/>
      <c r="R293" s="4"/>
      <c r="S293" s="7"/>
      <c r="W293" s="7"/>
      <c r="X293" s="7"/>
      <c r="Y293" s="7"/>
      <c r="AD293" s="114"/>
      <c r="AE293" s="114"/>
      <c r="AF293" s="114"/>
      <c r="AG293" s="246"/>
      <c r="AH293" s="246"/>
      <c r="AI293" s="114"/>
      <c r="AJ293" s="114"/>
      <c r="AK293" s="114"/>
      <c r="AL293" s="114"/>
      <c r="AM293" s="114"/>
      <c r="AN293" s="114"/>
      <c r="AO293" s="150"/>
      <c r="AP293" s="150"/>
      <c r="AQ293" s="150"/>
      <c r="AR293" s="280"/>
      <c r="AS293" s="280"/>
      <c r="AT293" s="280"/>
      <c r="AU293" s="280"/>
      <c r="AV293" s="280"/>
      <c r="AW293" s="280"/>
    </row>
    <row r="294" spans="1:49" s="112" customFormat="1">
      <c r="A294" s="47"/>
      <c r="B294" s="154"/>
      <c r="C294" s="4"/>
      <c r="D294" s="4"/>
      <c r="E294" s="4"/>
      <c r="F294" s="4"/>
      <c r="G294" s="4"/>
      <c r="H294" s="4"/>
      <c r="I294" s="4"/>
      <c r="J294" s="4"/>
      <c r="K294" s="4"/>
      <c r="L294" s="4"/>
      <c r="M294" s="4"/>
      <c r="N294" s="4"/>
      <c r="O294" s="52"/>
      <c r="P294" s="52"/>
      <c r="Q294" s="52"/>
      <c r="R294" s="4"/>
      <c r="S294" s="7"/>
      <c r="W294" s="7"/>
      <c r="X294" s="7"/>
      <c r="Y294" s="7"/>
      <c r="AD294" s="114"/>
      <c r="AE294" s="114"/>
      <c r="AF294" s="114"/>
      <c r="AG294" s="246"/>
      <c r="AH294" s="246"/>
      <c r="AI294" s="114"/>
      <c r="AJ294" s="114"/>
      <c r="AK294" s="114"/>
      <c r="AL294" s="114"/>
      <c r="AM294" s="114"/>
      <c r="AN294" s="114"/>
      <c r="AO294" s="150"/>
      <c r="AP294" s="150"/>
      <c r="AQ294" s="150"/>
      <c r="AR294" s="280"/>
      <c r="AS294" s="280"/>
      <c r="AT294" s="280"/>
      <c r="AU294" s="280"/>
      <c r="AV294" s="280"/>
      <c r="AW294" s="280"/>
    </row>
    <row r="295" spans="1:49" s="112" customFormat="1">
      <c r="A295" s="47"/>
      <c r="B295" s="154"/>
      <c r="C295" s="4"/>
      <c r="D295" s="4"/>
      <c r="E295" s="4"/>
      <c r="F295" s="4"/>
      <c r="G295" s="4"/>
      <c r="H295" s="4"/>
      <c r="I295" s="4"/>
      <c r="J295" s="4"/>
      <c r="K295" s="4"/>
      <c r="L295" s="4"/>
      <c r="M295" s="4"/>
      <c r="N295" s="4"/>
      <c r="O295" s="52"/>
      <c r="P295" s="52"/>
      <c r="Q295" s="52"/>
      <c r="R295" s="4"/>
      <c r="S295" s="7"/>
      <c r="W295" s="7"/>
      <c r="X295" s="7"/>
      <c r="Y295" s="7"/>
      <c r="AD295" s="114"/>
      <c r="AE295" s="114"/>
      <c r="AF295" s="114"/>
      <c r="AG295" s="246"/>
      <c r="AH295" s="246"/>
      <c r="AI295" s="114"/>
      <c r="AJ295" s="114"/>
      <c r="AK295" s="114"/>
      <c r="AL295" s="114"/>
      <c r="AM295" s="114"/>
      <c r="AN295" s="114"/>
      <c r="AO295" s="150"/>
      <c r="AP295" s="150"/>
      <c r="AQ295" s="150"/>
      <c r="AR295" s="280"/>
      <c r="AS295" s="280"/>
      <c r="AT295" s="280"/>
      <c r="AU295" s="280"/>
      <c r="AV295" s="280"/>
      <c r="AW295" s="280"/>
    </row>
    <row r="296" spans="1:49" s="112" customFormat="1">
      <c r="A296" s="47"/>
      <c r="B296" s="154"/>
      <c r="C296" s="4"/>
      <c r="D296" s="4"/>
      <c r="E296" s="4"/>
      <c r="F296" s="4"/>
      <c r="G296" s="4"/>
      <c r="H296" s="4"/>
      <c r="I296" s="4"/>
      <c r="J296" s="4"/>
      <c r="K296" s="4"/>
      <c r="L296" s="4"/>
      <c r="M296" s="4"/>
      <c r="N296" s="4"/>
      <c r="O296" s="52"/>
      <c r="P296" s="52"/>
      <c r="Q296" s="52"/>
      <c r="R296" s="4"/>
      <c r="S296" s="7"/>
      <c r="W296" s="7"/>
      <c r="X296" s="7"/>
      <c r="Y296" s="7"/>
      <c r="AD296" s="114"/>
      <c r="AE296" s="114"/>
      <c r="AF296" s="114"/>
      <c r="AG296" s="246"/>
      <c r="AH296" s="246"/>
      <c r="AI296" s="114"/>
      <c r="AJ296" s="114"/>
      <c r="AK296" s="114"/>
      <c r="AL296" s="114"/>
      <c r="AM296" s="114"/>
      <c r="AN296" s="114"/>
      <c r="AO296" s="150"/>
      <c r="AP296" s="150"/>
      <c r="AQ296" s="150"/>
      <c r="AR296" s="280"/>
      <c r="AS296" s="280"/>
      <c r="AT296" s="280"/>
      <c r="AU296" s="280"/>
      <c r="AV296" s="280"/>
      <c r="AW296" s="280"/>
    </row>
    <row r="297" spans="1:49" s="112" customFormat="1">
      <c r="A297" s="47"/>
      <c r="B297" s="154"/>
      <c r="C297" s="4"/>
      <c r="D297" s="4"/>
      <c r="E297" s="4"/>
      <c r="F297" s="4"/>
      <c r="G297" s="4"/>
      <c r="H297" s="4"/>
      <c r="I297" s="4"/>
      <c r="J297" s="4"/>
      <c r="K297" s="4"/>
      <c r="L297" s="4"/>
      <c r="M297" s="4"/>
      <c r="N297" s="4"/>
      <c r="O297" s="52"/>
      <c r="P297" s="52"/>
      <c r="Q297" s="52"/>
      <c r="R297" s="4"/>
      <c r="S297" s="7"/>
      <c r="W297" s="7"/>
      <c r="X297" s="7"/>
      <c r="Y297" s="7"/>
      <c r="AD297" s="114"/>
      <c r="AE297" s="114"/>
      <c r="AF297" s="114"/>
      <c r="AG297" s="246"/>
      <c r="AH297" s="246"/>
      <c r="AI297" s="114"/>
      <c r="AJ297" s="114"/>
      <c r="AK297" s="114"/>
      <c r="AL297" s="114"/>
      <c r="AM297" s="114"/>
      <c r="AN297" s="114"/>
      <c r="AO297" s="150"/>
      <c r="AP297" s="150"/>
      <c r="AQ297" s="150"/>
      <c r="AR297" s="280"/>
      <c r="AS297" s="280"/>
      <c r="AT297" s="280"/>
      <c r="AU297" s="280"/>
      <c r="AV297" s="280"/>
      <c r="AW297" s="280"/>
    </row>
    <row r="298" spans="1:49" s="112" customFormat="1">
      <c r="A298" s="47"/>
      <c r="B298" s="154"/>
      <c r="C298" s="4"/>
      <c r="D298" s="4"/>
      <c r="E298" s="4"/>
      <c r="F298" s="4"/>
      <c r="G298" s="4"/>
      <c r="H298" s="4"/>
      <c r="I298" s="4"/>
      <c r="J298" s="4"/>
      <c r="K298" s="4"/>
      <c r="L298" s="4"/>
      <c r="M298" s="4"/>
      <c r="N298" s="4"/>
      <c r="O298" s="52"/>
      <c r="P298" s="52"/>
      <c r="Q298" s="52"/>
      <c r="R298" s="4"/>
      <c r="S298" s="7"/>
      <c r="W298" s="7"/>
      <c r="X298" s="7"/>
      <c r="Y298" s="7"/>
      <c r="AD298" s="114"/>
      <c r="AE298" s="114"/>
      <c r="AF298" s="114"/>
      <c r="AG298" s="246"/>
      <c r="AH298" s="246"/>
      <c r="AI298" s="114"/>
      <c r="AJ298" s="114"/>
      <c r="AK298" s="114"/>
      <c r="AL298" s="114"/>
      <c r="AM298" s="114"/>
      <c r="AN298" s="114"/>
      <c r="AO298" s="150"/>
      <c r="AP298" s="150"/>
      <c r="AQ298" s="150"/>
      <c r="AR298" s="280"/>
      <c r="AS298" s="280"/>
      <c r="AT298" s="280"/>
      <c r="AU298" s="280"/>
      <c r="AV298" s="280"/>
      <c r="AW298" s="280"/>
    </row>
    <row r="299" spans="1:49" s="112" customFormat="1">
      <c r="A299" s="47"/>
      <c r="B299" s="154"/>
      <c r="C299" s="4"/>
      <c r="D299" s="4"/>
      <c r="E299" s="4"/>
      <c r="F299" s="4"/>
      <c r="G299" s="4"/>
      <c r="H299" s="4"/>
      <c r="I299" s="4"/>
      <c r="J299" s="4"/>
      <c r="K299" s="4"/>
      <c r="L299" s="4"/>
      <c r="M299" s="4"/>
      <c r="N299" s="4"/>
      <c r="O299" s="52"/>
      <c r="P299" s="52"/>
      <c r="Q299" s="52"/>
      <c r="R299" s="4"/>
      <c r="S299" s="7"/>
      <c r="W299" s="7"/>
      <c r="X299" s="7"/>
      <c r="Y299" s="7"/>
      <c r="AD299" s="114"/>
      <c r="AE299" s="114"/>
      <c r="AF299" s="114"/>
      <c r="AG299" s="246"/>
      <c r="AH299" s="246"/>
      <c r="AI299" s="114"/>
      <c r="AJ299" s="114"/>
      <c r="AK299" s="114"/>
      <c r="AL299" s="114"/>
      <c r="AM299" s="114"/>
      <c r="AN299" s="114"/>
      <c r="AO299" s="150"/>
      <c r="AP299" s="150"/>
      <c r="AQ299" s="150"/>
      <c r="AR299" s="280"/>
      <c r="AS299" s="280"/>
      <c r="AT299" s="280"/>
      <c r="AU299" s="280"/>
      <c r="AV299" s="280"/>
      <c r="AW299" s="280"/>
    </row>
    <row r="300" spans="1:49" s="112" customFormat="1">
      <c r="A300" s="47"/>
      <c r="B300" s="154"/>
      <c r="C300" s="4"/>
      <c r="D300" s="4"/>
      <c r="E300" s="4"/>
      <c r="F300" s="4"/>
      <c r="G300" s="4"/>
      <c r="H300" s="4"/>
      <c r="I300" s="4"/>
      <c r="J300" s="4"/>
      <c r="K300" s="4"/>
      <c r="L300" s="4"/>
      <c r="M300" s="4"/>
      <c r="N300" s="4"/>
      <c r="O300" s="52"/>
      <c r="P300" s="52"/>
      <c r="Q300" s="52"/>
      <c r="R300" s="4"/>
      <c r="S300" s="7"/>
      <c r="W300" s="7"/>
      <c r="X300" s="7"/>
      <c r="Y300" s="7"/>
      <c r="AD300" s="114"/>
      <c r="AE300" s="114"/>
      <c r="AF300" s="114"/>
      <c r="AG300" s="246"/>
      <c r="AH300" s="246"/>
      <c r="AI300" s="114"/>
      <c r="AJ300" s="114"/>
      <c r="AK300" s="114"/>
      <c r="AL300" s="114"/>
      <c r="AM300" s="114"/>
      <c r="AN300" s="114"/>
      <c r="AO300" s="150"/>
      <c r="AP300" s="150"/>
      <c r="AQ300" s="150"/>
      <c r="AR300" s="280"/>
      <c r="AS300" s="280"/>
      <c r="AT300" s="280"/>
      <c r="AU300" s="280"/>
      <c r="AV300" s="280"/>
      <c r="AW300" s="280"/>
    </row>
    <row r="301" spans="1:49" s="112" customFormat="1">
      <c r="A301" s="47"/>
      <c r="B301" s="154"/>
      <c r="C301" s="4"/>
      <c r="D301" s="4"/>
      <c r="E301" s="4"/>
      <c r="F301" s="4"/>
      <c r="G301" s="4"/>
      <c r="H301" s="4"/>
      <c r="I301" s="4"/>
      <c r="J301" s="4"/>
      <c r="K301" s="4"/>
      <c r="L301" s="4"/>
      <c r="M301" s="4"/>
      <c r="N301" s="4"/>
      <c r="O301" s="52"/>
      <c r="P301" s="52"/>
      <c r="Q301" s="52"/>
      <c r="R301" s="4"/>
      <c r="S301" s="7"/>
      <c r="W301" s="7"/>
      <c r="X301" s="7"/>
      <c r="Y301" s="7"/>
      <c r="AD301" s="114"/>
      <c r="AE301" s="114"/>
      <c r="AF301" s="114"/>
      <c r="AG301" s="246"/>
      <c r="AH301" s="246"/>
      <c r="AI301" s="114"/>
      <c r="AJ301" s="114"/>
      <c r="AK301" s="114"/>
      <c r="AL301" s="114"/>
      <c r="AM301" s="114"/>
      <c r="AN301" s="114"/>
      <c r="AO301" s="150"/>
      <c r="AP301" s="150"/>
      <c r="AQ301" s="150"/>
      <c r="AR301" s="280"/>
      <c r="AS301" s="280"/>
      <c r="AT301" s="280"/>
      <c r="AU301" s="280"/>
      <c r="AV301" s="280"/>
      <c r="AW301" s="280"/>
    </row>
    <row r="302" spans="1:49" s="112" customFormat="1">
      <c r="A302" s="47"/>
      <c r="B302" s="154"/>
      <c r="C302" s="4"/>
      <c r="D302" s="4"/>
      <c r="E302" s="4"/>
      <c r="F302" s="4"/>
      <c r="G302" s="4"/>
      <c r="H302" s="4"/>
      <c r="I302" s="4"/>
      <c r="J302" s="4"/>
      <c r="K302" s="4"/>
      <c r="L302" s="4"/>
      <c r="M302" s="4"/>
      <c r="N302" s="4"/>
      <c r="O302" s="52"/>
      <c r="P302" s="52"/>
      <c r="Q302" s="52"/>
      <c r="R302" s="4"/>
      <c r="S302" s="7"/>
      <c r="W302" s="7"/>
      <c r="X302" s="7"/>
      <c r="Y302" s="7"/>
      <c r="AD302" s="114"/>
      <c r="AE302" s="114"/>
      <c r="AF302" s="114"/>
      <c r="AG302" s="246"/>
      <c r="AH302" s="246"/>
      <c r="AI302" s="114"/>
      <c r="AJ302" s="114"/>
      <c r="AK302" s="114"/>
      <c r="AL302" s="114"/>
      <c r="AM302" s="114"/>
      <c r="AN302" s="114"/>
      <c r="AO302" s="150"/>
      <c r="AP302" s="150"/>
      <c r="AQ302" s="150"/>
      <c r="AR302" s="280"/>
      <c r="AS302" s="280"/>
      <c r="AT302" s="280"/>
      <c r="AU302" s="280"/>
      <c r="AV302" s="280"/>
      <c r="AW302" s="280"/>
    </row>
    <row r="303" spans="1:49" s="112" customFormat="1">
      <c r="A303" s="47"/>
      <c r="B303" s="154"/>
      <c r="C303" s="4"/>
      <c r="D303" s="4"/>
      <c r="E303" s="4"/>
      <c r="F303" s="4"/>
      <c r="G303" s="4"/>
      <c r="H303" s="4"/>
      <c r="I303" s="4"/>
      <c r="J303" s="4"/>
      <c r="K303" s="4"/>
      <c r="L303" s="4"/>
      <c r="M303" s="4"/>
      <c r="N303" s="4"/>
      <c r="O303" s="52"/>
      <c r="P303" s="52"/>
      <c r="Q303" s="52"/>
      <c r="R303" s="4"/>
      <c r="S303" s="7"/>
      <c r="W303" s="7"/>
      <c r="X303" s="7"/>
      <c r="Y303" s="7"/>
      <c r="AD303" s="114"/>
      <c r="AE303" s="114"/>
      <c r="AF303" s="114"/>
      <c r="AG303" s="246"/>
      <c r="AH303" s="246"/>
      <c r="AI303" s="114"/>
      <c r="AJ303" s="114"/>
      <c r="AK303" s="114"/>
      <c r="AL303" s="114"/>
      <c r="AM303" s="114"/>
      <c r="AN303" s="114"/>
      <c r="AO303" s="150"/>
      <c r="AP303" s="150"/>
      <c r="AQ303" s="150"/>
      <c r="AR303" s="280"/>
      <c r="AS303" s="280"/>
      <c r="AT303" s="280"/>
      <c r="AU303" s="280"/>
      <c r="AV303" s="280"/>
      <c r="AW303" s="280"/>
    </row>
    <row r="304" spans="1:49" s="112" customFormat="1">
      <c r="A304" s="47"/>
      <c r="B304" s="154"/>
      <c r="C304" s="4"/>
      <c r="D304" s="4"/>
      <c r="E304" s="4"/>
      <c r="F304" s="4"/>
      <c r="G304" s="4"/>
      <c r="H304" s="4"/>
      <c r="I304" s="4"/>
      <c r="J304" s="4"/>
      <c r="K304" s="4"/>
      <c r="L304" s="4"/>
      <c r="M304" s="4"/>
      <c r="N304" s="4"/>
      <c r="O304" s="52"/>
      <c r="P304" s="52"/>
      <c r="Q304" s="52"/>
      <c r="R304" s="4"/>
      <c r="S304" s="7"/>
      <c r="W304" s="7"/>
      <c r="X304" s="7"/>
      <c r="Y304" s="7"/>
      <c r="AD304" s="114"/>
      <c r="AE304" s="114"/>
      <c r="AF304" s="114"/>
      <c r="AG304" s="246"/>
      <c r="AH304" s="246"/>
      <c r="AI304" s="114"/>
      <c r="AJ304" s="114"/>
      <c r="AK304" s="114"/>
      <c r="AL304" s="114"/>
      <c r="AM304" s="114"/>
      <c r="AN304" s="114"/>
      <c r="AO304" s="150"/>
      <c r="AP304" s="150"/>
      <c r="AQ304" s="150"/>
      <c r="AR304" s="280"/>
      <c r="AS304" s="280"/>
      <c r="AT304" s="280"/>
      <c r="AU304" s="280"/>
      <c r="AV304" s="280"/>
      <c r="AW304" s="280"/>
    </row>
    <row r="305" spans="1:49" s="112" customFormat="1">
      <c r="A305" s="47"/>
      <c r="B305" s="154"/>
      <c r="C305" s="4"/>
      <c r="D305" s="4"/>
      <c r="E305" s="4"/>
      <c r="F305" s="4"/>
      <c r="G305" s="4"/>
      <c r="H305" s="4"/>
      <c r="I305" s="4"/>
      <c r="J305" s="4"/>
      <c r="K305" s="4"/>
      <c r="L305" s="4"/>
      <c r="M305" s="4"/>
      <c r="N305" s="4"/>
      <c r="O305" s="52"/>
      <c r="P305" s="52"/>
      <c r="Q305" s="52"/>
      <c r="R305" s="4"/>
      <c r="S305" s="7"/>
      <c r="W305" s="7"/>
      <c r="X305" s="7"/>
      <c r="Y305" s="7"/>
      <c r="AD305" s="114"/>
      <c r="AE305" s="114"/>
      <c r="AF305" s="114"/>
      <c r="AG305" s="246"/>
      <c r="AH305" s="246"/>
      <c r="AI305" s="114"/>
      <c r="AJ305" s="114"/>
      <c r="AK305" s="114"/>
      <c r="AL305" s="114"/>
      <c r="AM305" s="114"/>
      <c r="AN305" s="114"/>
      <c r="AO305" s="150"/>
      <c r="AP305" s="150"/>
      <c r="AQ305" s="150"/>
      <c r="AR305" s="280"/>
      <c r="AS305" s="280"/>
      <c r="AT305" s="280"/>
      <c r="AU305" s="280"/>
      <c r="AV305" s="280"/>
      <c r="AW305" s="280"/>
    </row>
    <row r="306" spans="1:49" s="112" customFormat="1">
      <c r="A306" s="47"/>
      <c r="B306" s="154"/>
      <c r="C306" s="4"/>
      <c r="D306" s="4"/>
      <c r="E306" s="4"/>
      <c r="F306" s="4"/>
      <c r="G306" s="4"/>
      <c r="H306" s="4"/>
      <c r="I306" s="4"/>
      <c r="J306" s="4"/>
      <c r="K306" s="4"/>
      <c r="L306" s="4"/>
      <c r="M306" s="4"/>
      <c r="N306" s="4"/>
      <c r="O306" s="52"/>
      <c r="P306" s="52"/>
      <c r="Q306" s="52"/>
      <c r="R306" s="4"/>
      <c r="S306" s="7"/>
      <c r="W306" s="7"/>
      <c r="X306" s="7"/>
      <c r="Y306" s="7"/>
      <c r="AD306" s="114"/>
      <c r="AE306" s="114"/>
      <c r="AF306" s="114"/>
      <c r="AG306" s="246"/>
      <c r="AH306" s="246"/>
      <c r="AI306" s="114"/>
      <c r="AJ306" s="114"/>
      <c r="AK306" s="114"/>
      <c r="AL306" s="114"/>
      <c r="AM306" s="114"/>
      <c r="AN306" s="114"/>
      <c r="AO306" s="150"/>
      <c r="AP306" s="150"/>
      <c r="AQ306" s="150"/>
      <c r="AR306" s="280"/>
      <c r="AS306" s="280"/>
      <c r="AT306" s="280"/>
      <c r="AU306" s="280"/>
      <c r="AV306" s="280"/>
      <c r="AW306" s="280"/>
    </row>
    <row r="307" spans="1:49" s="112" customFormat="1">
      <c r="A307" s="47"/>
      <c r="B307" s="154"/>
      <c r="C307" s="4"/>
      <c r="D307" s="4"/>
      <c r="E307" s="4"/>
      <c r="F307" s="4"/>
      <c r="G307" s="4"/>
      <c r="H307" s="4"/>
      <c r="I307" s="4"/>
      <c r="J307" s="4"/>
      <c r="K307" s="4"/>
      <c r="L307" s="4"/>
      <c r="M307" s="4"/>
      <c r="N307" s="4"/>
      <c r="O307" s="52"/>
      <c r="P307" s="52"/>
      <c r="Q307" s="52"/>
      <c r="R307" s="4"/>
      <c r="S307" s="7"/>
      <c r="W307" s="7"/>
      <c r="X307" s="7"/>
      <c r="Y307" s="7"/>
      <c r="AD307" s="114"/>
      <c r="AE307" s="114"/>
      <c r="AF307" s="114"/>
      <c r="AG307" s="246"/>
      <c r="AH307" s="246"/>
      <c r="AI307" s="114"/>
      <c r="AJ307" s="114"/>
      <c r="AK307" s="114"/>
      <c r="AL307" s="114"/>
      <c r="AM307" s="114"/>
      <c r="AN307" s="114"/>
      <c r="AO307" s="150"/>
      <c r="AP307" s="150"/>
      <c r="AQ307" s="150"/>
      <c r="AR307" s="280"/>
      <c r="AS307" s="280"/>
      <c r="AT307" s="280"/>
      <c r="AU307" s="280"/>
      <c r="AV307" s="280"/>
      <c r="AW307" s="280"/>
    </row>
    <row r="308" spans="1:49" s="112" customFormat="1">
      <c r="A308" s="47"/>
      <c r="B308" s="154"/>
      <c r="C308" s="4"/>
      <c r="D308" s="4"/>
      <c r="E308" s="4"/>
      <c r="F308" s="4"/>
      <c r="G308" s="4"/>
      <c r="H308" s="4"/>
      <c r="I308" s="4"/>
      <c r="J308" s="4"/>
      <c r="K308" s="4"/>
      <c r="L308" s="4"/>
      <c r="M308" s="4"/>
      <c r="N308" s="4"/>
      <c r="O308" s="52"/>
      <c r="P308" s="52"/>
      <c r="Q308" s="52"/>
      <c r="R308" s="4"/>
      <c r="S308" s="7"/>
      <c r="W308" s="7"/>
      <c r="X308" s="7"/>
      <c r="Y308" s="7"/>
      <c r="AD308" s="114"/>
      <c r="AE308" s="114"/>
      <c r="AF308" s="114"/>
      <c r="AG308" s="246"/>
      <c r="AH308" s="246"/>
      <c r="AI308" s="114"/>
      <c r="AJ308" s="114"/>
      <c r="AK308" s="114"/>
      <c r="AL308" s="114"/>
      <c r="AM308" s="114"/>
      <c r="AN308" s="114"/>
      <c r="AO308" s="150"/>
      <c r="AP308" s="150"/>
      <c r="AQ308" s="150"/>
      <c r="AR308" s="280"/>
      <c r="AS308" s="280"/>
      <c r="AT308" s="280"/>
      <c r="AU308" s="280"/>
      <c r="AV308" s="280"/>
      <c r="AW308" s="280"/>
    </row>
    <row r="309" spans="1:49" s="112" customFormat="1">
      <c r="A309" s="47"/>
      <c r="B309" s="154"/>
      <c r="C309" s="4"/>
      <c r="D309" s="4"/>
      <c r="E309" s="4"/>
      <c r="F309" s="4"/>
      <c r="G309" s="4"/>
      <c r="H309" s="4"/>
      <c r="I309" s="4"/>
      <c r="J309" s="4"/>
      <c r="K309" s="4"/>
      <c r="L309" s="4"/>
      <c r="M309" s="4"/>
      <c r="N309" s="4"/>
      <c r="O309" s="52"/>
      <c r="P309" s="52"/>
      <c r="Q309" s="52"/>
      <c r="R309" s="4"/>
      <c r="S309" s="7"/>
      <c r="W309" s="7"/>
      <c r="X309" s="7"/>
      <c r="Y309" s="7"/>
      <c r="AD309" s="114"/>
      <c r="AE309" s="114"/>
      <c r="AF309" s="114"/>
      <c r="AG309" s="246"/>
      <c r="AH309" s="246"/>
      <c r="AI309" s="114"/>
      <c r="AJ309" s="114"/>
      <c r="AK309" s="114"/>
      <c r="AL309" s="114"/>
      <c r="AM309" s="114"/>
      <c r="AN309" s="114"/>
      <c r="AO309" s="150"/>
      <c r="AP309" s="150"/>
      <c r="AQ309" s="150"/>
      <c r="AR309" s="280"/>
      <c r="AS309" s="280"/>
      <c r="AT309" s="280"/>
      <c r="AU309" s="280"/>
      <c r="AV309" s="280"/>
      <c r="AW309" s="280"/>
    </row>
    <row r="310" spans="1:49" s="112" customFormat="1">
      <c r="A310" s="47"/>
      <c r="B310" s="154"/>
      <c r="C310" s="4"/>
      <c r="D310" s="4"/>
      <c r="E310" s="4"/>
      <c r="F310" s="4"/>
      <c r="G310" s="4"/>
      <c r="H310" s="4"/>
      <c r="I310" s="4"/>
      <c r="J310" s="4"/>
      <c r="K310" s="4"/>
      <c r="L310" s="4"/>
      <c r="M310" s="4"/>
      <c r="N310" s="4"/>
      <c r="O310" s="52"/>
      <c r="P310" s="52"/>
      <c r="Q310" s="52"/>
      <c r="R310" s="4"/>
      <c r="S310" s="7"/>
      <c r="W310" s="7"/>
      <c r="X310" s="7"/>
      <c r="Y310" s="7"/>
      <c r="AD310" s="114"/>
      <c r="AE310" s="114"/>
      <c r="AF310" s="114"/>
      <c r="AG310" s="246"/>
      <c r="AH310" s="246"/>
      <c r="AI310" s="114"/>
      <c r="AJ310" s="114"/>
      <c r="AK310" s="114"/>
      <c r="AL310" s="114"/>
      <c r="AM310" s="114"/>
      <c r="AN310" s="114"/>
      <c r="AO310" s="150"/>
      <c r="AP310" s="150"/>
      <c r="AQ310" s="150"/>
      <c r="AR310" s="280"/>
      <c r="AS310" s="280"/>
      <c r="AT310" s="280"/>
      <c r="AU310" s="280"/>
      <c r="AV310" s="280"/>
      <c r="AW310" s="280"/>
    </row>
    <row r="311" spans="1:49" s="112" customFormat="1">
      <c r="A311" s="47"/>
      <c r="B311" s="154"/>
      <c r="C311" s="4"/>
      <c r="D311" s="4"/>
      <c r="E311" s="4"/>
      <c r="F311" s="4"/>
      <c r="G311" s="4"/>
      <c r="H311" s="4"/>
      <c r="I311" s="4"/>
      <c r="J311" s="4"/>
      <c r="K311" s="4"/>
      <c r="L311" s="4"/>
      <c r="M311" s="4"/>
      <c r="N311" s="4"/>
      <c r="O311" s="52"/>
      <c r="P311" s="52"/>
      <c r="Q311" s="52"/>
      <c r="R311" s="4"/>
      <c r="S311" s="7"/>
      <c r="W311" s="7"/>
      <c r="X311" s="7"/>
      <c r="Y311" s="7"/>
      <c r="AD311" s="114"/>
      <c r="AE311" s="114"/>
      <c r="AF311" s="114"/>
      <c r="AG311" s="246"/>
      <c r="AH311" s="246"/>
      <c r="AI311" s="114"/>
      <c r="AJ311" s="114"/>
      <c r="AK311" s="114"/>
      <c r="AL311" s="114"/>
      <c r="AM311" s="114"/>
      <c r="AN311" s="114"/>
      <c r="AO311" s="150"/>
      <c r="AP311" s="150"/>
      <c r="AQ311" s="150"/>
      <c r="AR311" s="280"/>
      <c r="AS311" s="280"/>
      <c r="AT311" s="280"/>
      <c r="AU311" s="280"/>
      <c r="AV311" s="280"/>
      <c r="AW311" s="280"/>
    </row>
    <row r="312" spans="1:49" s="112" customFormat="1">
      <c r="A312" s="47"/>
      <c r="B312" s="154"/>
      <c r="C312" s="4"/>
      <c r="D312" s="4"/>
      <c r="E312" s="4"/>
      <c r="F312" s="4"/>
      <c r="G312" s="4"/>
      <c r="H312" s="4"/>
      <c r="I312" s="4"/>
      <c r="J312" s="4"/>
      <c r="K312" s="4"/>
      <c r="L312" s="4"/>
      <c r="M312" s="4"/>
      <c r="N312" s="4"/>
      <c r="O312" s="52"/>
      <c r="P312" s="52"/>
      <c r="Q312" s="52"/>
      <c r="R312" s="4"/>
      <c r="S312" s="7"/>
      <c r="W312" s="7"/>
      <c r="X312" s="7"/>
      <c r="Y312" s="7"/>
      <c r="AD312" s="114"/>
      <c r="AE312" s="114"/>
      <c r="AF312" s="114"/>
      <c r="AG312" s="246"/>
      <c r="AH312" s="246"/>
      <c r="AI312" s="114"/>
      <c r="AJ312" s="114"/>
      <c r="AK312" s="114"/>
      <c r="AL312" s="114"/>
      <c r="AM312" s="114"/>
      <c r="AN312" s="114"/>
      <c r="AO312" s="150"/>
      <c r="AP312" s="150"/>
      <c r="AQ312" s="150"/>
      <c r="AR312" s="280"/>
      <c r="AS312" s="280"/>
      <c r="AT312" s="280"/>
      <c r="AU312" s="280"/>
      <c r="AV312" s="280"/>
      <c r="AW312" s="280"/>
    </row>
    <row r="313" spans="1:49" s="112" customFormat="1">
      <c r="A313" s="47"/>
      <c r="B313" s="154"/>
      <c r="C313" s="4"/>
      <c r="D313" s="4"/>
      <c r="E313" s="4"/>
      <c r="F313" s="4"/>
      <c r="G313" s="4"/>
      <c r="H313" s="4"/>
      <c r="I313" s="4"/>
      <c r="J313" s="4"/>
      <c r="K313" s="4"/>
      <c r="L313" s="4"/>
      <c r="M313" s="4"/>
      <c r="N313" s="4"/>
      <c r="O313" s="52"/>
      <c r="P313" s="52"/>
      <c r="Q313" s="52"/>
      <c r="R313" s="4"/>
      <c r="S313" s="7"/>
      <c r="W313" s="7"/>
      <c r="X313" s="7"/>
      <c r="Y313" s="7"/>
      <c r="AD313" s="114"/>
      <c r="AE313" s="114"/>
      <c r="AF313" s="114"/>
      <c r="AG313" s="246"/>
      <c r="AH313" s="246"/>
      <c r="AI313" s="114"/>
      <c r="AJ313" s="114"/>
      <c r="AK313" s="114"/>
      <c r="AL313" s="114"/>
      <c r="AM313" s="114"/>
      <c r="AN313" s="114"/>
      <c r="AO313" s="150"/>
      <c r="AP313" s="150"/>
      <c r="AQ313" s="150"/>
      <c r="AR313" s="280"/>
      <c r="AS313" s="280"/>
      <c r="AT313" s="280"/>
      <c r="AU313" s="280"/>
      <c r="AV313" s="280"/>
      <c r="AW313" s="280"/>
    </row>
    <row r="314" spans="1:49" s="112" customFormat="1">
      <c r="A314" s="47"/>
      <c r="B314" s="154"/>
      <c r="C314" s="4"/>
      <c r="D314" s="4"/>
      <c r="E314" s="4"/>
      <c r="F314" s="4"/>
      <c r="G314" s="4"/>
      <c r="H314" s="4"/>
      <c r="I314" s="4"/>
      <c r="J314" s="4"/>
      <c r="K314" s="4"/>
      <c r="L314" s="4"/>
      <c r="M314" s="4"/>
      <c r="N314" s="4"/>
      <c r="O314" s="52"/>
      <c r="P314" s="52"/>
      <c r="Q314" s="52"/>
      <c r="R314" s="4"/>
      <c r="S314" s="7"/>
      <c r="W314" s="7"/>
      <c r="X314" s="7"/>
      <c r="Y314" s="7"/>
      <c r="AD314" s="114"/>
      <c r="AE314" s="114"/>
      <c r="AF314" s="114"/>
      <c r="AG314" s="246"/>
      <c r="AH314" s="246"/>
      <c r="AI314" s="114"/>
      <c r="AJ314" s="114"/>
      <c r="AK314" s="114"/>
      <c r="AL314" s="114"/>
      <c r="AM314" s="114"/>
      <c r="AN314" s="114"/>
      <c r="AO314" s="150"/>
      <c r="AP314" s="150"/>
      <c r="AQ314" s="150"/>
      <c r="AR314" s="280"/>
      <c r="AS314" s="280"/>
      <c r="AT314" s="280"/>
      <c r="AU314" s="280"/>
      <c r="AV314" s="280"/>
      <c r="AW314" s="280"/>
    </row>
    <row r="315" spans="1:49" s="112" customFormat="1">
      <c r="A315" s="47"/>
      <c r="B315" s="154"/>
      <c r="C315" s="4"/>
      <c r="D315" s="4"/>
      <c r="E315" s="4"/>
      <c r="F315" s="4"/>
      <c r="G315" s="4"/>
      <c r="H315" s="4"/>
      <c r="I315" s="4"/>
      <c r="J315" s="4"/>
      <c r="K315" s="4"/>
      <c r="L315" s="4"/>
      <c r="M315" s="4"/>
      <c r="N315" s="4"/>
      <c r="O315" s="52"/>
      <c r="P315" s="52"/>
      <c r="Q315" s="52"/>
      <c r="R315" s="4"/>
      <c r="S315" s="7"/>
      <c r="W315" s="7"/>
      <c r="X315" s="7"/>
      <c r="Y315" s="7"/>
      <c r="AD315" s="114"/>
      <c r="AE315" s="114"/>
      <c r="AF315" s="114"/>
      <c r="AG315" s="246"/>
      <c r="AH315" s="246"/>
      <c r="AI315" s="114"/>
      <c r="AJ315" s="114"/>
      <c r="AK315" s="114"/>
      <c r="AL315" s="114"/>
      <c r="AM315" s="114"/>
      <c r="AN315" s="114"/>
      <c r="AO315" s="150"/>
      <c r="AP315" s="150"/>
      <c r="AQ315" s="150"/>
      <c r="AR315" s="280"/>
      <c r="AS315" s="280"/>
      <c r="AT315" s="280"/>
      <c r="AU315" s="280"/>
      <c r="AV315" s="280"/>
      <c r="AW315" s="280"/>
    </row>
    <row r="316" spans="1:49" s="112" customFormat="1">
      <c r="A316" s="47"/>
      <c r="B316" s="154"/>
      <c r="C316" s="4"/>
      <c r="D316" s="4"/>
      <c r="E316" s="4"/>
      <c r="F316" s="4"/>
      <c r="G316" s="4"/>
      <c r="H316" s="4"/>
      <c r="I316" s="4"/>
      <c r="J316" s="4"/>
      <c r="K316" s="4"/>
      <c r="L316" s="4"/>
      <c r="M316" s="4"/>
      <c r="N316" s="4"/>
      <c r="O316" s="52"/>
      <c r="P316" s="52"/>
      <c r="Q316" s="52"/>
      <c r="R316" s="4"/>
      <c r="S316" s="7"/>
      <c r="W316" s="7"/>
      <c r="X316" s="7"/>
      <c r="Y316" s="7"/>
      <c r="AD316" s="114"/>
      <c r="AE316" s="114"/>
      <c r="AF316" s="114"/>
      <c r="AG316" s="246"/>
      <c r="AH316" s="246"/>
      <c r="AI316" s="114"/>
      <c r="AJ316" s="114"/>
      <c r="AK316" s="114"/>
      <c r="AL316" s="114"/>
      <c r="AM316" s="114"/>
      <c r="AN316" s="114"/>
      <c r="AO316" s="150"/>
      <c r="AP316" s="150"/>
      <c r="AQ316" s="150"/>
      <c r="AR316" s="280"/>
      <c r="AS316" s="280"/>
      <c r="AT316" s="280"/>
      <c r="AU316" s="280"/>
      <c r="AV316" s="280"/>
      <c r="AW316" s="280"/>
    </row>
    <row r="317" spans="1:49" s="112" customFormat="1">
      <c r="A317" s="47"/>
      <c r="B317" s="154"/>
      <c r="C317" s="4"/>
      <c r="D317" s="4"/>
      <c r="E317" s="4"/>
      <c r="F317" s="4"/>
      <c r="G317" s="4"/>
      <c r="H317" s="4"/>
      <c r="I317" s="4"/>
      <c r="J317" s="4"/>
      <c r="K317" s="4"/>
      <c r="L317" s="4"/>
      <c r="M317" s="4"/>
      <c r="N317" s="4"/>
      <c r="O317" s="52"/>
      <c r="P317" s="52"/>
      <c r="Q317" s="52"/>
      <c r="R317" s="4"/>
      <c r="S317" s="7"/>
      <c r="W317" s="7"/>
      <c r="X317" s="7"/>
      <c r="Y317" s="7"/>
      <c r="AD317" s="114"/>
      <c r="AE317" s="114"/>
      <c r="AF317" s="114"/>
      <c r="AG317" s="246"/>
      <c r="AH317" s="246"/>
      <c r="AI317" s="114"/>
      <c r="AJ317" s="114"/>
      <c r="AK317" s="114"/>
      <c r="AL317" s="114"/>
      <c r="AM317" s="114"/>
      <c r="AN317" s="114"/>
      <c r="AO317" s="150"/>
      <c r="AP317" s="150"/>
      <c r="AQ317" s="150"/>
      <c r="AR317" s="280"/>
      <c r="AS317" s="280"/>
      <c r="AT317" s="280"/>
      <c r="AU317" s="280"/>
      <c r="AV317" s="280"/>
      <c r="AW317" s="280"/>
    </row>
    <row r="318" spans="1:49" s="112" customFormat="1">
      <c r="A318" s="47"/>
      <c r="B318" s="154"/>
      <c r="C318" s="4"/>
      <c r="D318" s="4"/>
      <c r="E318" s="4"/>
      <c r="F318" s="4"/>
      <c r="G318" s="4"/>
      <c r="H318" s="4"/>
      <c r="I318" s="4"/>
      <c r="J318" s="4"/>
      <c r="K318" s="4"/>
      <c r="L318" s="4"/>
      <c r="M318" s="4"/>
      <c r="N318" s="4"/>
      <c r="O318" s="52"/>
      <c r="P318" s="52"/>
      <c r="Q318" s="52"/>
      <c r="R318" s="4"/>
      <c r="S318" s="7"/>
      <c r="W318" s="7"/>
      <c r="X318" s="7"/>
      <c r="Y318" s="7"/>
      <c r="AD318" s="114"/>
      <c r="AE318" s="114"/>
      <c r="AF318" s="114"/>
      <c r="AG318" s="246"/>
      <c r="AH318" s="246"/>
      <c r="AI318" s="114"/>
      <c r="AJ318" s="114"/>
      <c r="AK318" s="114"/>
      <c r="AL318" s="114"/>
      <c r="AM318" s="114"/>
      <c r="AN318" s="114"/>
      <c r="AO318" s="150"/>
      <c r="AP318" s="150"/>
      <c r="AQ318" s="150"/>
      <c r="AR318" s="280"/>
      <c r="AS318" s="280"/>
      <c r="AT318" s="280"/>
      <c r="AU318" s="280"/>
      <c r="AV318" s="280"/>
      <c r="AW318" s="280"/>
    </row>
    <row r="319" spans="1:49" s="112" customFormat="1">
      <c r="A319" s="47"/>
      <c r="B319" s="154"/>
      <c r="C319" s="4"/>
      <c r="D319" s="4"/>
      <c r="E319" s="4"/>
      <c r="F319" s="4"/>
      <c r="G319" s="4"/>
      <c r="H319" s="4"/>
      <c r="I319" s="4"/>
      <c r="J319" s="4"/>
      <c r="K319" s="4"/>
      <c r="L319" s="4"/>
      <c r="M319" s="4"/>
      <c r="N319" s="4"/>
      <c r="O319" s="52"/>
      <c r="P319" s="52"/>
      <c r="Q319" s="52"/>
      <c r="R319" s="4"/>
      <c r="S319" s="7"/>
      <c r="W319" s="7"/>
      <c r="X319" s="7"/>
      <c r="Y319" s="7"/>
      <c r="AD319" s="114"/>
      <c r="AE319" s="114"/>
      <c r="AF319" s="114"/>
      <c r="AG319" s="246"/>
      <c r="AH319" s="246"/>
      <c r="AI319" s="114"/>
      <c r="AJ319" s="114"/>
      <c r="AK319" s="114"/>
      <c r="AL319" s="114"/>
      <c r="AM319" s="114"/>
      <c r="AN319" s="114"/>
      <c r="AO319" s="150"/>
      <c r="AP319" s="150"/>
      <c r="AQ319" s="150"/>
      <c r="AR319" s="280"/>
      <c r="AS319" s="280"/>
      <c r="AT319" s="280"/>
      <c r="AU319" s="280"/>
      <c r="AV319" s="280"/>
      <c r="AW319" s="280"/>
    </row>
    <row r="320" spans="1:49" s="112" customFormat="1">
      <c r="A320" s="47"/>
      <c r="B320" s="154"/>
      <c r="C320" s="4"/>
      <c r="D320" s="4"/>
      <c r="E320" s="4"/>
      <c r="F320" s="4"/>
      <c r="G320" s="4"/>
      <c r="H320" s="4"/>
      <c r="I320" s="4"/>
      <c r="J320" s="4"/>
      <c r="K320" s="4"/>
      <c r="L320" s="4"/>
      <c r="M320" s="4"/>
      <c r="N320" s="4"/>
      <c r="O320" s="52"/>
      <c r="P320" s="52"/>
      <c r="Q320" s="52"/>
      <c r="R320" s="4"/>
      <c r="S320" s="7"/>
      <c r="W320" s="7"/>
      <c r="X320" s="7"/>
      <c r="Y320" s="7"/>
      <c r="AD320" s="114"/>
      <c r="AE320" s="114"/>
      <c r="AF320" s="114"/>
      <c r="AG320" s="246"/>
      <c r="AH320" s="246"/>
      <c r="AI320" s="114"/>
      <c r="AJ320" s="114"/>
      <c r="AK320" s="114"/>
      <c r="AL320" s="114"/>
      <c r="AM320" s="114"/>
      <c r="AN320" s="114"/>
      <c r="AO320" s="150"/>
      <c r="AP320" s="150"/>
      <c r="AQ320" s="150"/>
      <c r="AR320" s="280"/>
      <c r="AS320" s="280"/>
      <c r="AT320" s="280"/>
      <c r="AU320" s="280"/>
      <c r="AV320" s="280"/>
      <c r="AW320" s="280"/>
    </row>
    <row r="321" spans="1:49" s="112" customFormat="1">
      <c r="A321" s="47"/>
      <c r="B321" s="154"/>
      <c r="C321" s="4"/>
      <c r="D321" s="4"/>
      <c r="E321" s="4"/>
      <c r="F321" s="4"/>
      <c r="G321" s="4"/>
      <c r="H321" s="4"/>
      <c r="I321" s="4"/>
      <c r="J321" s="4"/>
      <c r="K321" s="4"/>
      <c r="L321" s="4"/>
      <c r="M321" s="4"/>
      <c r="N321" s="4"/>
      <c r="O321" s="52"/>
      <c r="P321" s="52"/>
      <c r="Q321" s="52"/>
      <c r="R321" s="4"/>
      <c r="S321" s="7"/>
      <c r="W321" s="7"/>
      <c r="X321" s="7"/>
      <c r="Y321" s="7"/>
      <c r="AD321" s="114"/>
      <c r="AE321" s="114"/>
      <c r="AF321" s="114"/>
      <c r="AG321" s="246"/>
      <c r="AH321" s="246"/>
      <c r="AI321" s="114"/>
      <c r="AJ321" s="114"/>
      <c r="AK321" s="114"/>
      <c r="AL321" s="114"/>
      <c r="AM321" s="114"/>
      <c r="AN321" s="114"/>
      <c r="AO321" s="150"/>
      <c r="AP321" s="150"/>
      <c r="AQ321" s="150"/>
      <c r="AR321" s="280"/>
      <c r="AS321" s="280"/>
      <c r="AT321" s="280"/>
      <c r="AU321" s="280"/>
      <c r="AV321" s="280"/>
      <c r="AW321" s="280"/>
    </row>
    <row r="322" spans="1:49" s="112" customFormat="1">
      <c r="A322" s="47"/>
      <c r="B322" s="154"/>
      <c r="C322" s="4"/>
      <c r="D322" s="4"/>
      <c r="E322" s="4"/>
      <c r="F322" s="4"/>
      <c r="G322" s="4"/>
      <c r="H322" s="4"/>
      <c r="I322" s="4"/>
      <c r="J322" s="4"/>
      <c r="K322" s="4"/>
      <c r="L322" s="4"/>
      <c r="M322" s="4"/>
      <c r="N322" s="4"/>
      <c r="O322" s="52"/>
      <c r="P322" s="52"/>
      <c r="Q322" s="52"/>
      <c r="R322" s="4"/>
      <c r="S322" s="7"/>
      <c r="W322" s="7"/>
      <c r="X322" s="7"/>
      <c r="Y322" s="7"/>
      <c r="AD322" s="114"/>
      <c r="AE322" s="114"/>
      <c r="AF322" s="114"/>
      <c r="AG322" s="246"/>
      <c r="AH322" s="246"/>
      <c r="AI322" s="114"/>
      <c r="AJ322" s="114"/>
      <c r="AK322" s="114"/>
      <c r="AL322" s="114"/>
      <c r="AM322" s="114"/>
      <c r="AN322" s="114"/>
      <c r="AO322" s="150"/>
      <c r="AP322" s="150"/>
      <c r="AQ322" s="150"/>
      <c r="AR322" s="280"/>
      <c r="AS322" s="280"/>
      <c r="AT322" s="280"/>
      <c r="AU322" s="280"/>
      <c r="AV322" s="280"/>
      <c r="AW322" s="280"/>
    </row>
    <row r="323" spans="1:49" s="112" customFormat="1">
      <c r="A323" s="47"/>
      <c r="B323" s="154"/>
      <c r="C323" s="4"/>
      <c r="D323" s="4"/>
      <c r="E323" s="4"/>
      <c r="F323" s="4"/>
      <c r="G323" s="4"/>
      <c r="H323" s="4"/>
      <c r="I323" s="4"/>
      <c r="J323" s="4"/>
      <c r="K323" s="4"/>
      <c r="L323" s="4"/>
      <c r="M323" s="4"/>
      <c r="N323" s="4"/>
      <c r="O323" s="52"/>
      <c r="P323" s="52"/>
      <c r="Q323" s="52"/>
      <c r="R323" s="4"/>
      <c r="S323" s="7"/>
      <c r="W323" s="7"/>
      <c r="X323" s="7"/>
      <c r="Y323" s="7"/>
      <c r="AD323" s="114"/>
      <c r="AE323" s="114"/>
      <c r="AF323" s="114"/>
      <c r="AG323" s="246"/>
      <c r="AH323" s="246"/>
      <c r="AI323" s="114"/>
      <c r="AJ323" s="114"/>
      <c r="AK323" s="114"/>
      <c r="AL323" s="114"/>
      <c r="AM323" s="114"/>
      <c r="AN323" s="114"/>
      <c r="AO323" s="150"/>
      <c r="AP323" s="150"/>
      <c r="AQ323" s="150"/>
      <c r="AR323" s="280"/>
      <c r="AS323" s="280"/>
      <c r="AT323" s="280"/>
      <c r="AU323" s="280"/>
      <c r="AV323" s="280"/>
      <c r="AW323" s="280"/>
    </row>
    <row r="324" spans="1:49" s="112" customFormat="1">
      <c r="A324" s="47"/>
      <c r="B324" s="154"/>
      <c r="C324" s="4"/>
      <c r="D324" s="4"/>
      <c r="E324" s="4"/>
      <c r="F324" s="4"/>
      <c r="G324" s="4"/>
      <c r="H324" s="4"/>
      <c r="I324" s="4"/>
      <c r="J324" s="4"/>
      <c r="K324" s="4"/>
      <c r="L324" s="4"/>
      <c r="M324" s="4"/>
      <c r="N324" s="4"/>
      <c r="O324" s="52"/>
      <c r="P324" s="52"/>
      <c r="Q324" s="52"/>
      <c r="R324" s="4"/>
      <c r="S324" s="7"/>
      <c r="W324" s="7"/>
      <c r="X324" s="7"/>
      <c r="Y324" s="7"/>
      <c r="AD324" s="114"/>
      <c r="AE324" s="114"/>
      <c r="AF324" s="114"/>
      <c r="AG324" s="246"/>
      <c r="AH324" s="246"/>
      <c r="AI324" s="114"/>
      <c r="AJ324" s="114"/>
      <c r="AK324" s="114"/>
      <c r="AL324" s="114"/>
      <c r="AM324" s="114"/>
      <c r="AN324" s="114"/>
      <c r="AO324" s="150"/>
      <c r="AP324" s="150"/>
      <c r="AQ324" s="150"/>
      <c r="AR324" s="280"/>
      <c r="AS324" s="280"/>
      <c r="AT324" s="280"/>
      <c r="AU324" s="280"/>
      <c r="AV324" s="280"/>
      <c r="AW324" s="280"/>
    </row>
    <row r="325" spans="1:49" s="112" customFormat="1">
      <c r="A325" s="47"/>
      <c r="B325" s="154"/>
      <c r="C325" s="4"/>
      <c r="D325" s="4"/>
      <c r="E325" s="4"/>
      <c r="F325" s="4"/>
      <c r="G325" s="4"/>
      <c r="H325" s="4"/>
      <c r="I325" s="4"/>
      <c r="J325" s="4"/>
      <c r="K325" s="4"/>
      <c r="L325" s="4"/>
      <c r="M325" s="4"/>
      <c r="N325" s="4"/>
      <c r="O325" s="52"/>
      <c r="P325" s="52"/>
      <c r="Q325" s="52"/>
      <c r="R325" s="4"/>
      <c r="S325" s="7"/>
      <c r="W325" s="7"/>
      <c r="X325" s="7"/>
      <c r="Y325" s="7"/>
      <c r="AD325" s="114"/>
      <c r="AE325" s="114"/>
      <c r="AF325" s="114"/>
      <c r="AG325" s="246"/>
      <c r="AH325" s="246"/>
      <c r="AI325" s="114"/>
      <c r="AJ325" s="114"/>
      <c r="AK325" s="114"/>
      <c r="AL325" s="114"/>
      <c r="AM325" s="114"/>
      <c r="AN325" s="114"/>
      <c r="AO325" s="150"/>
      <c r="AP325" s="150"/>
      <c r="AQ325" s="150"/>
      <c r="AR325" s="280"/>
      <c r="AS325" s="280"/>
      <c r="AT325" s="280"/>
      <c r="AU325" s="280"/>
      <c r="AV325" s="280"/>
      <c r="AW325" s="280"/>
    </row>
    <row r="326" spans="1:49" s="112" customFormat="1">
      <c r="A326" s="47"/>
      <c r="B326" s="154"/>
      <c r="C326" s="4"/>
      <c r="D326" s="4"/>
      <c r="E326" s="4"/>
      <c r="F326" s="4"/>
      <c r="G326" s="4"/>
      <c r="H326" s="4"/>
      <c r="I326" s="4"/>
      <c r="J326" s="4"/>
      <c r="K326" s="4"/>
      <c r="L326" s="4"/>
      <c r="M326" s="4"/>
      <c r="N326" s="4"/>
      <c r="O326" s="52"/>
      <c r="P326" s="52"/>
      <c r="Q326" s="52"/>
      <c r="R326" s="4"/>
      <c r="S326" s="7"/>
      <c r="W326" s="7"/>
      <c r="X326" s="7"/>
      <c r="Y326" s="7"/>
      <c r="AD326" s="114"/>
      <c r="AE326" s="114"/>
      <c r="AF326" s="114"/>
      <c r="AG326" s="246"/>
      <c r="AH326" s="246"/>
      <c r="AI326" s="114"/>
      <c r="AJ326" s="114"/>
      <c r="AK326" s="114"/>
      <c r="AL326" s="114"/>
      <c r="AM326" s="114"/>
      <c r="AN326" s="114"/>
      <c r="AO326" s="150"/>
      <c r="AP326" s="150"/>
      <c r="AQ326" s="150"/>
      <c r="AR326" s="280"/>
      <c r="AS326" s="280"/>
      <c r="AT326" s="280"/>
      <c r="AU326" s="280"/>
      <c r="AV326" s="280"/>
      <c r="AW326" s="280"/>
    </row>
    <row r="327" spans="1:49" s="112" customFormat="1">
      <c r="A327" s="47"/>
      <c r="B327" s="154"/>
      <c r="C327" s="4"/>
      <c r="D327" s="4"/>
      <c r="E327" s="4"/>
      <c r="F327" s="4"/>
      <c r="G327" s="4"/>
      <c r="H327" s="4"/>
      <c r="I327" s="4"/>
      <c r="J327" s="4"/>
      <c r="K327" s="4"/>
      <c r="L327" s="4"/>
      <c r="M327" s="4"/>
      <c r="N327" s="4"/>
      <c r="O327" s="52"/>
      <c r="P327" s="52"/>
      <c r="Q327" s="52"/>
      <c r="R327" s="4"/>
      <c r="S327" s="7"/>
      <c r="W327" s="7"/>
      <c r="X327" s="7"/>
      <c r="Y327" s="7"/>
      <c r="AD327" s="114"/>
      <c r="AE327" s="114"/>
      <c r="AF327" s="114"/>
      <c r="AG327" s="246"/>
      <c r="AH327" s="246"/>
      <c r="AI327" s="114"/>
      <c r="AJ327" s="114"/>
      <c r="AK327" s="114"/>
      <c r="AL327" s="114"/>
      <c r="AM327" s="114"/>
      <c r="AN327" s="114"/>
      <c r="AO327" s="150"/>
      <c r="AP327" s="150"/>
      <c r="AQ327" s="150"/>
      <c r="AR327" s="280"/>
      <c r="AS327" s="280"/>
      <c r="AT327" s="280"/>
      <c r="AU327" s="280"/>
      <c r="AV327" s="280"/>
      <c r="AW327" s="280"/>
    </row>
    <row r="328" spans="1:49" s="112" customFormat="1">
      <c r="A328" s="47"/>
      <c r="B328" s="154"/>
      <c r="C328" s="4"/>
      <c r="D328" s="4"/>
      <c r="E328" s="4"/>
      <c r="F328" s="4"/>
      <c r="G328" s="4"/>
      <c r="H328" s="4"/>
      <c r="I328" s="4"/>
      <c r="J328" s="4"/>
      <c r="K328" s="4"/>
      <c r="L328" s="4"/>
      <c r="M328" s="4"/>
      <c r="N328" s="4"/>
      <c r="O328" s="52"/>
      <c r="P328" s="52"/>
      <c r="Q328" s="52"/>
      <c r="R328" s="4"/>
      <c r="S328" s="7"/>
      <c r="W328" s="7"/>
      <c r="X328" s="7"/>
      <c r="Y328" s="7"/>
      <c r="AD328" s="114"/>
      <c r="AE328" s="114"/>
      <c r="AF328" s="114"/>
      <c r="AG328" s="246"/>
      <c r="AH328" s="246"/>
      <c r="AI328" s="114"/>
      <c r="AJ328" s="114"/>
      <c r="AK328" s="114"/>
      <c r="AL328" s="114"/>
      <c r="AM328" s="114"/>
      <c r="AN328" s="114"/>
      <c r="AO328" s="150"/>
      <c r="AP328" s="150"/>
      <c r="AQ328" s="150"/>
      <c r="AR328" s="280"/>
      <c r="AS328" s="280"/>
      <c r="AT328" s="280"/>
      <c r="AU328" s="280"/>
      <c r="AV328" s="280"/>
      <c r="AW328" s="280"/>
    </row>
    <row r="329" spans="1:49" s="112" customFormat="1">
      <c r="A329" s="47"/>
      <c r="B329" s="154"/>
      <c r="C329" s="4"/>
      <c r="D329" s="4"/>
      <c r="E329" s="4"/>
      <c r="F329" s="4"/>
      <c r="G329" s="4"/>
      <c r="H329" s="4"/>
      <c r="I329" s="4"/>
      <c r="J329" s="4"/>
      <c r="K329" s="4"/>
      <c r="L329" s="4"/>
      <c r="M329" s="4"/>
      <c r="N329" s="4"/>
      <c r="O329" s="52"/>
      <c r="P329" s="52"/>
      <c r="Q329" s="52"/>
      <c r="R329" s="4"/>
      <c r="S329" s="7"/>
      <c r="W329" s="7"/>
      <c r="X329" s="7"/>
      <c r="Y329" s="7"/>
      <c r="AD329" s="114"/>
      <c r="AE329" s="114"/>
      <c r="AF329" s="114"/>
      <c r="AG329" s="246"/>
      <c r="AH329" s="246"/>
      <c r="AI329" s="114"/>
      <c r="AJ329" s="114"/>
      <c r="AK329" s="114"/>
      <c r="AL329" s="114"/>
      <c r="AM329" s="114"/>
      <c r="AN329" s="114"/>
      <c r="AO329" s="150"/>
      <c r="AP329" s="150"/>
      <c r="AQ329" s="150"/>
      <c r="AR329" s="280"/>
      <c r="AS329" s="280"/>
      <c r="AT329" s="280"/>
      <c r="AU329" s="280"/>
      <c r="AV329" s="280"/>
      <c r="AW329" s="280"/>
    </row>
    <row r="330" spans="1:49" s="112" customFormat="1">
      <c r="A330" s="47"/>
      <c r="B330" s="154"/>
      <c r="C330" s="4"/>
      <c r="D330" s="4"/>
      <c r="E330" s="4"/>
      <c r="F330" s="4"/>
      <c r="G330" s="4"/>
      <c r="H330" s="4"/>
      <c r="I330" s="4"/>
      <c r="J330" s="4"/>
      <c r="K330" s="4"/>
      <c r="L330" s="4"/>
      <c r="M330" s="4"/>
      <c r="N330" s="4"/>
      <c r="O330" s="52"/>
      <c r="P330" s="52"/>
      <c r="Q330" s="52"/>
      <c r="R330" s="4"/>
      <c r="S330" s="7"/>
      <c r="W330" s="7"/>
      <c r="X330" s="7"/>
      <c r="Y330" s="7"/>
      <c r="AD330" s="114"/>
      <c r="AE330" s="114"/>
      <c r="AF330" s="114"/>
      <c r="AG330" s="246"/>
      <c r="AH330" s="246"/>
      <c r="AI330" s="114"/>
      <c r="AJ330" s="114"/>
      <c r="AK330" s="114"/>
      <c r="AL330" s="114"/>
      <c r="AM330" s="114"/>
      <c r="AN330" s="114"/>
      <c r="AO330" s="150"/>
      <c r="AP330" s="150"/>
      <c r="AQ330" s="150"/>
      <c r="AR330" s="280"/>
      <c r="AS330" s="280"/>
      <c r="AT330" s="280"/>
      <c r="AU330" s="280"/>
      <c r="AV330" s="280"/>
      <c r="AW330" s="280"/>
    </row>
    <row r="331" spans="1:49" s="112" customFormat="1">
      <c r="A331" s="47"/>
      <c r="B331" s="154"/>
      <c r="C331" s="4"/>
      <c r="D331" s="4"/>
      <c r="E331" s="4"/>
      <c r="F331" s="4"/>
      <c r="G331" s="4"/>
      <c r="H331" s="4"/>
      <c r="I331" s="4"/>
      <c r="J331" s="4"/>
      <c r="K331" s="4"/>
      <c r="L331" s="4"/>
      <c r="M331" s="4"/>
      <c r="N331" s="4"/>
      <c r="O331" s="52"/>
      <c r="P331" s="52"/>
      <c r="Q331" s="52"/>
      <c r="R331" s="4"/>
      <c r="S331" s="7"/>
      <c r="W331" s="7"/>
      <c r="X331" s="7"/>
      <c r="Y331" s="7"/>
      <c r="AD331" s="114"/>
      <c r="AE331" s="114"/>
      <c r="AF331" s="114"/>
      <c r="AG331" s="246"/>
      <c r="AH331" s="246"/>
      <c r="AI331" s="114"/>
      <c r="AJ331" s="114"/>
      <c r="AK331" s="114"/>
      <c r="AL331" s="114"/>
      <c r="AM331" s="114"/>
      <c r="AN331" s="114"/>
      <c r="AO331" s="150"/>
      <c r="AP331" s="150"/>
      <c r="AQ331" s="150"/>
      <c r="AR331" s="280"/>
      <c r="AS331" s="280"/>
      <c r="AT331" s="280"/>
      <c r="AU331" s="280"/>
      <c r="AV331" s="280"/>
      <c r="AW331" s="280"/>
    </row>
    <row r="332" spans="1:49" s="112" customFormat="1">
      <c r="A332" s="47"/>
      <c r="B332" s="154"/>
      <c r="C332" s="4"/>
      <c r="D332" s="4"/>
      <c r="E332" s="4"/>
      <c r="F332" s="4"/>
      <c r="G332" s="4"/>
      <c r="H332" s="4"/>
      <c r="I332" s="4"/>
      <c r="J332" s="4"/>
      <c r="K332" s="4"/>
      <c r="L332" s="4"/>
      <c r="M332" s="4"/>
      <c r="N332" s="4"/>
      <c r="O332" s="52"/>
      <c r="P332" s="52"/>
      <c r="Q332" s="52"/>
      <c r="R332" s="4"/>
      <c r="S332" s="7"/>
      <c r="W332" s="7"/>
      <c r="X332" s="7"/>
      <c r="Y332" s="7"/>
      <c r="AD332" s="114"/>
      <c r="AE332" s="114"/>
      <c r="AF332" s="114"/>
      <c r="AG332" s="246"/>
      <c r="AH332" s="246"/>
      <c r="AI332" s="114"/>
      <c r="AJ332" s="114"/>
      <c r="AK332" s="114"/>
      <c r="AL332" s="114"/>
      <c r="AM332" s="114"/>
      <c r="AN332" s="114"/>
      <c r="AO332" s="150"/>
      <c r="AP332" s="150"/>
      <c r="AQ332" s="150"/>
      <c r="AR332" s="280"/>
      <c r="AS332" s="280"/>
      <c r="AT332" s="280"/>
      <c r="AU332" s="280"/>
      <c r="AV332" s="280"/>
      <c r="AW332" s="280"/>
    </row>
    <row r="333" spans="1:49" s="112" customFormat="1">
      <c r="A333" s="47"/>
      <c r="B333" s="154"/>
      <c r="C333" s="4"/>
      <c r="D333" s="4"/>
      <c r="E333" s="4"/>
      <c r="F333" s="4"/>
      <c r="G333" s="4"/>
      <c r="H333" s="4"/>
      <c r="I333" s="4"/>
      <c r="J333" s="4"/>
      <c r="K333" s="4"/>
      <c r="L333" s="4"/>
      <c r="M333" s="4"/>
      <c r="N333" s="4"/>
      <c r="O333" s="52"/>
      <c r="P333" s="52"/>
      <c r="Q333" s="52"/>
      <c r="R333" s="4"/>
      <c r="S333" s="7"/>
      <c r="W333" s="7"/>
      <c r="X333" s="7"/>
      <c r="Y333" s="7"/>
      <c r="AD333" s="114"/>
      <c r="AE333" s="114"/>
      <c r="AF333" s="114"/>
      <c r="AG333" s="246"/>
      <c r="AH333" s="246"/>
      <c r="AI333" s="114"/>
      <c r="AJ333" s="114"/>
      <c r="AK333" s="114"/>
      <c r="AL333" s="114"/>
      <c r="AM333" s="114"/>
      <c r="AN333" s="114"/>
      <c r="AO333" s="150"/>
      <c r="AP333" s="150"/>
      <c r="AQ333" s="150"/>
      <c r="AR333" s="280"/>
      <c r="AS333" s="280"/>
      <c r="AT333" s="280"/>
      <c r="AU333" s="280"/>
      <c r="AV333" s="280"/>
      <c r="AW333" s="280"/>
    </row>
    <row r="334" spans="1:49" s="112" customFormat="1">
      <c r="A334" s="47"/>
      <c r="B334" s="154"/>
      <c r="C334" s="4"/>
      <c r="D334" s="4"/>
      <c r="E334" s="4"/>
      <c r="F334" s="4"/>
      <c r="G334" s="4"/>
      <c r="H334" s="4"/>
      <c r="I334" s="4"/>
      <c r="J334" s="4"/>
      <c r="K334" s="4"/>
      <c r="L334" s="4"/>
      <c r="M334" s="4"/>
      <c r="N334" s="4"/>
      <c r="O334" s="52"/>
      <c r="P334" s="52"/>
      <c r="Q334" s="52"/>
      <c r="R334" s="4"/>
      <c r="S334" s="7"/>
      <c r="W334" s="7"/>
      <c r="X334" s="7"/>
      <c r="Y334" s="7"/>
      <c r="AD334" s="114"/>
      <c r="AE334" s="114"/>
      <c r="AF334" s="114"/>
      <c r="AG334" s="246"/>
      <c r="AH334" s="246"/>
      <c r="AI334" s="114"/>
      <c r="AJ334" s="114"/>
      <c r="AK334" s="114"/>
      <c r="AL334" s="114"/>
      <c r="AM334" s="114"/>
      <c r="AN334" s="114"/>
      <c r="AO334" s="150"/>
      <c r="AP334" s="150"/>
      <c r="AQ334" s="150"/>
      <c r="AR334" s="280"/>
      <c r="AS334" s="280"/>
      <c r="AT334" s="280"/>
      <c r="AU334" s="280"/>
      <c r="AV334" s="280"/>
      <c r="AW334" s="280"/>
    </row>
    <row r="335" spans="1:49" s="112" customFormat="1">
      <c r="A335" s="47"/>
      <c r="B335" s="154"/>
      <c r="C335" s="4"/>
      <c r="D335" s="4"/>
      <c r="E335" s="4"/>
      <c r="F335" s="4"/>
      <c r="G335" s="4"/>
      <c r="H335" s="4"/>
      <c r="I335" s="4"/>
      <c r="J335" s="4"/>
      <c r="K335" s="4"/>
      <c r="L335" s="4"/>
      <c r="M335" s="4"/>
      <c r="N335" s="4"/>
      <c r="O335" s="52"/>
      <c r="P335" s="52"/>
      <c r="Q335" s="52"/>
      <c r="R335" s="4"/>
      <c r="S335" s="7"/>
      <c r="W335" s="7"/>
      <c r="X335" s="7"/>
      <c r="Y335" s="7"/>
      <c r="AD335" s="114"/>
      <c r="AE335" s="114"/>
      <c r="AF335" s="114"/>
      <c r="AG335" s="246"/>
      <c r="AH335" s="246"/>
      <c r="AI335" s="114"/>
      <c r="AJ335" s="114"/>
      <c r="AK335" s="114"/>
      <c r="AL335" s="114"/>
      <c r="AM335" s="114"/>
      <c r="AN335" s="114"/>
      <c r="AO335" s="150"/>
      <c r="AP335" s="150"/>
      <c r="AQ335" s="150"/>
      <c r="AR335" s="280"/>
      <c r="AS335" s="280"/>
      <c r="AT335" s="280"/>
      <c r="AU335" s="280"/>
      <c r="AV335" s="280"/>
      <c r="AW335" s="280"/>
    </row>
    <row r="336" spans="1:49" s="112" customFormat="1">
      <c r="A336" s="47"/>
      <c r="B336" s="154"/>
      <c r="C336" s="4"/>
      <c r="D336" s="4"/>
      <c r="E336" s="4"/>
      <c r="F336" s="4"/>
      <c r="G336" s="4"/>
      <c r="H336" s="4"/>
      <c r="I336" s="4"/>
      <c r="J336" s="4"/>
      <c r="K336" s="4"/>
      <c r="L336" s="4"/>
      <c r="M336" s="4"/>
      <c r="N336" s="4"/>
      <c r="O336" s="52"/>
      <c r="P336" s="52"/>
      <c r="Q336" s="52"/>
      <c r="R336" s="4"/>
      <c r="S336" s="7"/>
      <c r="W336" s="7"/>
      <c r="X336" s="7"/>
      <c r="Y336" s="7"/>
      <c r="AD336" s="114"/>
      <c r="AE336" s="114"/>
      <c r="AF336" s="114"/>
      <c r="AG336" s="246"/>
      <c r="AH336" s="246"/>
      <c r="AI336" s="114"/>
      <c r="AJ336" s="114"/>
      <c r="AK336" s="114"/>
      <c r="AL336" s="114"/>
      <c r="AM336" s="114"/>
      <c r="AN336" s="114"/>
      <c r="AO336" s="150"/>
      <c r="AP336" s="150"/>
      <c r="AQ336" s="150"/>
      <c r="AR336" s="280"/>
      <c r="AS336" s="280"/>
      <c r="AT336" s="280"/>
      <c r="AU336" s="280"/>
      <c r="AV336" s="280"/>
      <c r="AW336" s="280"/>
    </row>
    <row r="337" spans="1:49" s="112" customFormat="1">
      <c r="A337" s="47"/>
      <c r="B337" s="154"/>
      <c r="C337" s="4"/>
      <c r="D337" s="4"/>
      <c r="E337" s="4"/>
      <c r="F337" s="4"/>
      <c r="G337" s="4"/>
      <c r="H337" s="4"/>
      <c r="I337" s="4"/>
      <c r="J337" s="4"/>
      <c r="K337" s="4"/>
      <c r="L337" s="4"/>
      <c r="M337" s="4"/>
      <c r="N337" s="4"/>
      <c r="O337" s="52"/>
      <c r="P337" s="52"/>
      <c r="Q337" s="52"/>
      <c r="R337" s="4"/>
      <c r="S337" s="7"/>
      <c r="W337" s="7"/>
      <c r="X337" s="7"/>
      <c r="Y337" s="7"/>
      <c r="AD337" s="114"/>
      <c r="AE337" s="114"/>
      <c r="AF337" s="114"/>
      <c r="AG337" s="246"/>
      <c r="AH337" s="246"/>
      <c r="AI337" s="114"/>
      <c r="AJ337" s="114"/>
      <c r="AK337" s="114"/>
      <c r="AL337" s="114"/>
      <c r="AM337" s="114"/>
      <c r="AN337" s="114"/>
      <c r="AO337" s="150"/>
      <c r="AP337" s="150"/>
      <c r="AQ337" s="150"/>
      <c r="AR337" s="280"/>
      <c r="AS337" s="280"/>
      <c r="AT337" s="280"/>
      <c r="AU337" s="280"/>
      <c r="AV337" s="280"/>
      <c r="AW337" s="280"/>
    </row>
    <row r="338" spans="1:49" s="112" customFormat="1">
      <c r="A338" s="47"/>
      <c r="B338" s="154"/>
      <c r="C338" s="4"/>
      <c r="D338" s="4"/>
      <c r="E338" s="4"/>
      <c r="F338" s="4"/>
      <c r="G338" s="4"/>
      <c r="H338" s="4"/>
      <c r="I338" s="4"/>
      <c r="J338" s="4"/>
      <c r="K338" s="4"/>
      <c r="L338" s="4"/>
      <c r="M338" s="4"/>
      <c r="N338" s="4"/>
      <c r="O338" s="52"/>
      <c r="P338" s="52"/>
      <c r="Q338" s="52"/>
      <c r="R338" s="4"/>
      <c r="S338" s="7"/>
      <c r="W338" s="7"/>
      <c r="X338" s="7"/>
      <c r="Y338" s="7"/>
      <c r="AD338" s="114"/>
      <c r="AE338" s="114"/>
      <c r="AF338" s="114"/>
      <c r="AG338" s="246"/>
      <c r="AH338" s="246"/>
      <c r="AI338" s="114"/>
      <c r="AJ338" s="114"/>
      <c r="AK338" s="114"/>
      <c r="AL338" s="114"/>
      <c r="AM338" s="114"/>
      <c r="AN338" s="114"/>
      <c r="AO338" s="150"/>
      <c r="AP338" s="150"/>
      <c r="AQ338" s="150"/>
      <c r="AR338" s="280"/>
      <c r="AS338" s="280"/>
      <c r="AT338" s="280"/>
      <c r="AU338" s="280"/>
      <c r="AV338" s="280"/>
      <c r="AW338" s="280"/>
    </row>
    <row r="339" spans="1:49" s="112" customFormat="1">
      <c r="A339" s="47"/>
      <c r="B339" s="154"/>
      <c r="C339" s="4"/>
      <c r="D339" s="4"/>
      <c r="E339" s="4"/>
      <c r="F339" s="4"/>
      <c r="G339" s="4"/>
      <c r="H339" s="4"/>
      <c r="I339" s="4"/>
      <c r="J339" s="4"/>
      <c r="K339" s="4"/>
      <c r="L339" s="4"/>
      <c r="M339" s="4"/>
      <c r="N339" s="4"/>
      <c r="O339" s="52"/>
      <c r="P339" s="52"/>
      <c r="Q339" s="52"/>
      <c r="R339" s="4"/>
      <c r="S339" s="7"/>
      <c r="W339" s="7"/>
      <c r="X339" s="7"/>
      <c r="Y339" s="7"/>
      <c r="AD339" s="114"/>
      <c r="AE339" s="114"/>
      <c r="AF339" s="114"/>
      <c r="AG339" s="246"/>
      <c r="AH339" s="246"/>
      <c r="AI339" s="114"/>
      <c r="AJ339" s="114"/>
      <c r="AK339" s="114"/>
      <c r="AL339" s="114"/>
      <c r="AM339" s="114"/>
      <c r="AN339" s="114"/>
      <c r="AO339" s="150"/>
      <c r="AP339" s="150"/>
      <c r="AQ339" s="150"/>
      <c r="AR339" s="280"/>
      <c r="AS339" s="280"/>
      <c r="AT339" s="280"/>
      <c r="AU339" s="280"/>
      <c r="AV339" s="280"/>
      <c r="AW339" s="280"/>
    </row>
    <row r="340" spans="1:49" s="112" customFormat="1">
      <c r="A340" s="47"/>
      <c r="B340" s="154"/>
      <c r="C340" s="4"/>
      <c r="D340" s="4"/>
      <c r="E340" s="4"/>
      <c r="F340" s="4"/>
      <c r="G340" s="4"/>
      <c r="H340" s="4"/>
      <c r="I340" s="4"/>
      <c r="J340" s="4"/>
      <c r="K340" s="4"/>
      <c r="L340" s="4"/>
      <c r="M340" s="4"/>
      <c r="N340" s="4"/>
      <c r="O340" s="52"/>
      <c r="P340" s="52"/>
      <c r="Q340" s="52"/>
      <c r="R340" s="4"/>
      <c r="S340" s="7"/>
      <c r="W340" s="7"/>
      <c r="X340" s="7"/>
      <c r="Y340" s="7"/>
      <c r="AD340" s="114"/>
      <c r="AE340" s="114"/>
      <c r="AF340" s="114"/>
      <c r="AG340" s="246"/>
      <c r="AH340" s="246"/>
      <c r="AI340" s="114"/>
      <c r="AJ340" s="114"/>
      <c r="AK340" s="114"/>
      <c r="AL340" s="114"/>
      <c r="AM340" s="114"/>
      <c r="AN340" s="114"/>
      <c r="AO340" s="150"/>
      <c r="AP340" s="150"/>
      <c r="AQ340" s="150"/>
      <c r="AR340" s="280"/>
      <c r="AS340" s="280"/>
      <c r="AT340" s="280"/>
      <c r="AU340" s="280"/>
      <c r="AV340" s="280"/>
      <c r="AW340" s="280"/>
    </row>
    <row r="341" spans="1:49" s="112" customFormat="1">
      <c r="A341" s="47"/>
      <c r="B341" s="154"/>
      <c r="C341" s="4"/>
      <c r="D341" s="4"/>
      <c r="E341" s="4"/>
      <c r="F341" s="4"/>
      <c r="G341" s="4"/>
      <c r="H341" s="4"/>
      <c r="I341" s="4"/>
      <c r="J341" s="4"/>
      <c r="K341" s="4"/>
      <c r="L341" s="4"/>
      <c r="M341" s="4"/>
      <c r="N341" s="4"/>
      <c r="O341" s="52"/>
      <c r="P341" s="52"/>
      <c r="Q341" s="52"/>
      <c r="R341" s="4"/>
      <c r="S341" s="7"/>
      <c r="W341" s="7"/>
      <c r="X341" s="7"/>
      <c r="Y341" s="7"/>
      <c r="AD341" s="114"/>
      <c r="AE341" s="114"/>
      <c r="AF341" s="114"/>
      <c r="AG341" s="246"/>
      <c r="AH341" s="246"/>
      <c r="AI341" s="114"/>
      <c r="AJ341" s="114"/>
      <c r="AK341" s="114"/>
      <c r="AL341" s="114"/>
      <c r="AM341" s="114"/>
      <c r="AN341" s="114"/>
      <c r="AO341" s="150"/>
      <c r="AP341" s="150"/>
      <c r="AQ341" s="150"/>
      <c r="AR341" s="280"/>
      <c r="AS341" s="280"/>
      <c r="AT341" s="280"/>
      <c r="AU341" s="280"/>
      <c r="AV341" s="280"/>
      <c r="AW341" s="280"/>
    </row>
    <row r="342" spans="1:49" s="112" customFormat="1">
      <c r="A342" s="47"/>
      <c r="B342" s="154"/>
      <c r="C342" s="4"/>
      <c r="D342" s="4"/>
      <c r="E342" s="4"/>
      <c r="F342" s="4"/>
      <c r="G342" s="4"/>
      <c r="H342" s="4"/>
      <c r="I342" s="4"/>
      <c r="J342" s="4"/>
      <c r="K342" s="4"/>
      <c r="L342" s="4"/>
      <c r="M342" s="4"/>
      <c r="N342" s="4"/>
      <c r="O342" s="52"/>
      <c r="P342" s="52"/>
      <c r="Q342" s="52"/>
      <c r="R342" s="4"/>
      <c r="S342" s="7"/>
      <c r="W342" s="7"/>
      <c r="X342" s="7"/>
      <c r="Y342" s="7"/>
      <c r="AD342" s="114"/>
      <c r="AE342" s="114"/>
      <c r="AF342" s="114"/>
      <c r="AG342" s="246"/>
      <c r="AH342" s="246"/>
      <c r="AI342" s="114"/>
      <c r="AJ342" s="114"/>
      <c r="AK342" s="114"/>
      <c r="AL342" s="114"/>
      <c r="AM342" s="114"/>
      <c r="AN342" s="114"/>
      <c r="AO342" s="150"/>
      <c r="AP342" s="150"/>
      <c r="AQ342" s="150"/>
      <c r="AR342" s="280"/>
      <c r="AS342" s="280"/>
      <c r="AT342" s="280"/>
      <c r="AU342" s="280"/>
      <c r="AV342" s="280"/>
      <c r="AW342" s="280"/>
    </row>
    <row r="343" spans="1:49" s="112" customFormat="1">
      <c r="A343" s="47"/>
      <c r="B343" s="154"/>
      <c r="C343" s="4"/>
      <c r="D343" s="4"/>
      <c r="E343" s="4"/>
      <c r="F343" s="4"/>
      <c r="G343" s="4"/>
      <c r="H343" s="4"/>
      <c r="I343" s="4"/>
      <c r="J343" s="4"/>
      <c r="K343" s="4"/>
      <c r="L343" s="4"/>
      <c r="M343" s="4"/>
      <c r="N343" s="4"/>
      <c r="O343" s="52"/>
      <c r="P343" s="52"/>
      <c r="Q343" s="52"/>
      <c r="R343" s="4"/>
      <c r="S343" s="7"/>
      <c r="W343" s="7"/>
      <c r="X343" s="7"/>
      <c r="Y343" s="7"/>
      <c r="AD343" s="114"/>
      <c r="AE343" s="114"/>
      <c r="AF343" s="114"/>
      <c r="AG343" s="246"/>
      <c r="AH343" s="246"/>
      <c r="AI343" s="114"/>
      <c r="AJ343" s="114"/>
      <c r="AK343" s="114"/>
      <c r="AL343" s="114"/>
      <c r="AM343" s="114"/>
      <c r="AN343" s="114"/>
      <c r="AO343" s="150"/>
      <c r="AP343" s="150"/>
      <c r="AQ343" s="150"/>
      <c r="AR343" s="280"/>
      <c r="AS343" s="280"/>
      <c r="AT343" s="280"/>
      <c r="AU343" s="280"/>
      <c r="AV343" s="280"/>
      <c r="AW343" s="280"/>
    </row>
    <row r="344" spans="1:49" s="112" customFormat="1">
      <c r="A344" s="47"/>
      <c r="B344" s="154"/>
      <c r="C344" s="4"/>
      <c r="D344" s="4"/>
      <c r="E344" s="4"/>
      <c r="F344" s="4"/>
      <c r="G344" s="4"/>
      <c r="H344" s="4"/>
      <c r="I344" s="4"/>
      <c r="J344" s="4"/>
      <c r="K344" s="4"/>
      <c r="L344" s="4"/>
      <c r="M344" s="4"/>
      <c r="N344" s="4"/>
      <c r="O344" s="52"/>
      <c r="P344" s="52"/>
      <c r="Q344" s="52"/>
      <c r="R344" s="4"/>
      <c r="S344" s="7"/>
      <c r="W344" s="7"/>
      <c r="X344" s="7"/>
      <c r="Y344" s="7"/>
      <c r="AD344" s="114"/>
      <c r="AE344" s="114"/>
      <c r="AF344" s="114"/>
      <c r="AG344" s="246"/>
      <c r="AH344" s="246"/>
      <c r="AI344" s="114"/>
      <c r="AJ344" s="114"/>
      <c r="AK344" s="114"/>
      <c r="AL344" s="114"/>
      <c r="AM344" s="114"/>
      <c r="AN344" s="114"/>
      <c r="AO344" s="150"/>
      <c r="AP344" s="150"/>
      <c r="AQ344" s="150"/>
      <c r="AR344" s="280"/>
      <c r="AS344" s="280"/>
      <c r="AT344" s="280"/>
      <c r="AU344" s="280"/>
      <c r="AV344" s="280"/>
      <c r="AW344" s="280"/>
    </row>
    <row r="345" spans="1:49" s="112" customFormat="1">
      <c r="A345" s="47"/>
      <c r="B345" s="154"/>
      <c r="C345" s="4"/>
      <c r="D345" s="4"/>
      <c r="E345" s="4"/>
      <c r="F345" s="4"/>
      <c r="G345" s="4"/>
      <c r="H345" s="4"/>
      <c r="I345" s="4"/>
      <c r="J345" s="4"/>
      <c r="K345" s="4"/>
      <c r="L345" s="4"/>
      <c r="M345" s="4"/>
      <c r="N345" s="4"/>
      <c r="O345" s="52"/>
      <c r="P345" s="52"/>
      <c r="Q345" s="52"/>
      <c r="R345" s="4"/>
      <c r="S345" s="7"/>
      <c r="W345" s="7"/>
      <c r="X345" s="7"/>
      <c r="Y345" s="7"/>
      <c r="AD345" s="114"/>
      <c r="AE345" s="114"/>
      <c r="AF345" s="114"/>
      <c r="AG345" s="246"/>
      <c r="AH345" s="246"/>
      <c r="AI345" s="114"/>
      <c r="AJ345" s="114"/>
      <c r="AK345" s="114"/>
      <c r="AL345" s="114"/>
      <c r="AM345" s="114"/>
      <c r="AN345" s="114"/>
      <c r="AO345" s="150"/>
      <c r="AP345" s="150"/>
      <c r="AQ345" s="150"/>
      <c r="AR345" s="280"/>
      <c r="AS345" s="280"/>
      <c r="AT345" s="280"/>
      <c r="AU345" s="280"/>
      <c r="AV345" s="280"/>
      <c r="AW345" s="280"/>
    </row>
    <row r="346" spans="1:49" s="112" customFormat="1">
      <c r="A346" s="47"/>
      <c r="B346" s="154"/>
      <c r="C346" s="4"/>
      <c r="D346" s="4"/>
      <c r="E346" s="4"/>
      <c r="F346" s="4"/>
      <c r="G346" s="4"/>
      <c r="H346" s="4"/>
      <c r="I346" s="4"/>
      <c r="J346" s="4"/>
      <c r="K346" s="4"/>
      <c r="L346" s="4"/>
      <c r="M346" s="4"/>
      <c r="N346" s="4"/>
      <c r="O346" s="52"/>
      <c r="P346" s="52"/>
      <c r="Q346" s="52"/>
      <c r="R346" s="4"/>
      <c r="S346" s="7"/>
      <c r="W346" s="7"/>
      <c r="X346" s="7"/>
      <c r="Y346" s="7"/>
      <c r="AD346" s="114"/>
      <c r="AE346" s="114"/>
      <c r="AF346" s="114"/>
      <c r="AG346" s="246"/>
      <c r="AH346" s="246"/>
      <c r="AI346" s="114"/>
      <c r="AJ346" s="114"/>
      <c r="AK346" s="114"/>
      <c r="AL346" s="114"/>
      <c r="AM346" s="114"/>
      <c r="AN346" s="114"/>
      <c r="AO346" s="150"/>
      <c r="AP346" s="150"/>
      <c r="AQ346" s="150"/>
      <c r="AR346" s="280"/>
      <c r="AS346" s="280"/>
      <c r="AT346" s="280"/>
      <c r="AU346" s="280"/>
      <c r="AV346" s="280"/>
      <c r="AW346" s="280"/>
    </row>
    <row r="347" spans="1:49" s="112" customFormat="1">
      <c r="A347" s="47"/>
      <c r="B347" s="154"/>
      <c r="C347" s="4"/>
      <c r="D347" s="4"/>
      <c r="E347" s="4"/>
      <c r="F347" s="4"/>
      <c r="G347" s="4"/>
      <c r="H347" s="4"/>
      <c r="I347" s="4"/>
      <c r="J347" s="4"/>
      <c r="K347" s="4"/>
      <c r="L347" s="4"/>
      <c r="M347" s="4"/>
      <c r="N347" s="4"/>
      <c r="O347" s="52"/>
      <c r="P347" s="52"/>
      <c r="Q347" s="52"/>
      <c r="R347" s="4"/>
      <c r="S347" s="7"/>
      <c r="W347" s="7"/>
      <c r="X347" s="7"/>
      <c r="Y347" s="7"/>
      <c r="AD347" s="114"/>
      <c r="AE347" s="114"/>
      <c r="AF347" s="114"/>
      <c r="AG347" s="246"/>
      <c r="AH347" s="246"/>
      <c r="AI347" s="114"/>
      <c r="AJ347" s="114"/>
      <c r="AK347" s="114"/>
      <c r="AL347" s="114"/>
      <c r="AM347" s="114"/>
      <c r="AN347" s="114"/>
      <c r="AO347" s="150"/>
      <c r="AP347" s="150"/>
      <c r="AQ347" s="150"/>
      <c r="AR347" s="280"/>
      <c r="AS347" s="280"/>
      <c r="AT347" s="280"/>
      <c r="AU347" s="280"/>
      <c r="AV347" s="280"/>
      <c r="AW347" s="280"/>
    </row>
    <row r="348" spans="1:49" s="112" customFormat="1">
      <c r="A348" s="47"/>
      <c r="B348" s="154"/>
      <c r="C348" s="4"/>
      <c r="D348" s="4"/>
      <c r="E348" s="4"/>
      <c r="F348" s="4"/>
      <c r="G348" s="4"/>
      <c r="H348" s="4"/>
      <c r="I348" s="4"/>
      <c r="J348" s="4"/>
      <c r="K348" s="4"/>
      <c r="L348" s="4"/>
      <c r="M348" s="4"/>
      <c r="N348" s="4"/>
      <c r="O348" s="52"/>
      <c r="P348" s="52"/>
      <c r="Q348" s="52"/>
      <c r="R348" s="4"/>
      <c r="S348" s="7"/>
      <c r="W348" s="7"/>
      <c r="X348" s="7"/>
      <c r="Y348" s="7"/>
      <c r="AD348" s="114"/>
      <c r="AE348" s="114"/>
      <c r="AF348" s="114"/>
      <c r="AG348" s="246"/>
      <c r="AH348" s="246"/>
      <c r="AI348" s="114"/>
      <c r="AJ348" s="114"/>
      <c r="AK348" s="114"/>
      <c r="AL348" s="114"/>
      <c r="AM348" s="114"/>
      <c r="AN348" s="114"/>
      <c r="AO348" s="150"/>
      <c r="AP348" s="150"/>
      <c r="AQ348" s="150"/>
      <c r="AR348" s="280"/>
      <c r="AS348" s="280"/>
      <c r="AT348" s="280"/>
      <c r="AU348" s="280"/>
      <c r="AV348" s="280"/>
      <c r="AW348" s="280"/>
    </row>
    <row r="349" spans="1:49" s="112" customFormat="1">
      <c r="A349" s="47"/>
      <c r="B349" s="154"/>
      <c r="C349" s="4"/>
      <c r="D349" s="4"/>
      <c r="E349" s="4"/>
      <c r="F349" s="4"/>
      <c r="G349" s="4"/>
      <c r="H349" s="4"/>
      <c r="I349" s="4"/>
      <c r="J349" s="4"/>
      <c r="K349" s="4"/>
      <c r="L349" s="4"/>
      <c r="M349" s="4"/>
      <c r="N349" s="4"/>
      <c r="O349" s="52"/>
      <c r="P349" s="52"/>
      <c r="Q349" s="52"/>
      <c r="R349" s="4"/>
      <c r="S349" s="7"/>
      <c r="W349" s="7"/>
      <c r="X349" s="7"/>
      <c r="Y349" s="7"/>
      <c r="AD349" s="114"/>
      <c r="AE349" s="114"/>
      <c r="AF349" s="114"/>
      <c r="AG349" s="246"/>
      <c r="AH349" s="246"/>
      <c r="AI349" s="114"/>
      <c r="AJ349" s="114"/>
      <c r="AK349" s="114"/>
      <c r="AL349" s="114"/>
      <c r="AM349" s="114"/>
      <c r="AN349" s="114"/>
      <c r="AO349" s="150"/>
      <c r="AP349" s="150"/>
      <c r="AQ349" s="150"/>
      <c r="AR349" s="280"/>
      <c r="AS349" s="280"/>
      <c r="AT349" s="280"/>
      <c r="AU349" s="280"/>
      <c r="AV349" s="280"/>
      <c r="AW349" s="280"/>
    </row>
    <row r="350" spans="1:49" s="112" customFormat="1">
      <c r="A350" s="47"/>
      <c r="B350" s="154"/>
      <c r="C350" s="4"/>
      <c r="D350" s="4"/>
      <c r="E350" s="4"/>
      <c r="F350" s="4"/>
      <c r="G350" s="4"/>
      <c r="H350" s="4"/>
      <c r="I350" s="4"/>
      <c r="J350" s="4"/>
      <c r="K350" s="4"/>
      <c r="L350" s="4"/>
      <c r="M350" s="4"/>
      <c r="N350" s="4"/>
      <c r="O350" s="52"/>
      <c r="P350" s="52"/>
      <c r="Q350" s="52"/>
      <c r="R350" s="4"/>
      <c r="S350" s="7"/>
      <c r="W350" s="7"/>
      <c r="X350" s="7"/>
      <c r="Y350" s="7"/>
      <c r="AD350" s="114"/>
      <c r="AE350" s="114"/>
      <c r="AF350" s="114"/>
      <c r="AG350" s="246"/>
      <c r="AH350" s="246"/>
      <c r="AI350" s="114"/>
      <c r="AJ350" s="114"/>
      <c r="AK350" s="114"/>
      <c r="AL350" s="114"/>
      <c r="AM350" s="114"/>
      <c r="AN350" s="114"/>
      <c r="AO350" s="150"/>
      <c r="AP350" s="150"/>
      <c r="AQ350" s="150"/>
      <c r="AR350" s="280"/>
      <c r="AS350" s="280"/>
      <c r="AT350" s="280"/>
      <c r="AU350" s="280"/>
      <c r="AV350" s="280"/>
      <c r="AW350" s="280"/>
    </row>
    <row r="351" spans="1:49" s="112" customFormat="1">
      <c r="A351" s="47"/>
      <c r="B351" s="154"/>
      <c r="C351" s="4"/>
      <c r="D351" s="4"/>
      <c r="E351" s="4"/>
      <c r="F351" s="4"/>
      <c r="G351" s="4"/>
      <c r="H351" s="4"/>
      <c r="I351" s="4"/>
      <c r="J351" s="4"/>
      <c r="K351" s="4"/>
      <c r="L351" s="4"/>
      <c r="M351" s="4"/>
      <c r="N351" s="4"/>
      <c r="O351" s="52"/>
      <c r="P351" s="52"/>
      <c r="Q351" s="52"/>
      <c r="R351" s="4"/>
      <c r="S351" s="7"/>
      <c r="W351" s="7"/>
      <c r="X351" s="7"/>
      <c r="Y351" s="7"/>
      <c r="AD351" s="114"/>
      <c r="AE351" s="114"/>
      <c r="AF351" s="114"/>
      <c r="AG351" s="246"/>
      <c r="AH351" s="246"/>
      <c r="AI351" s="114"/>
      <c r="AJ351" s="114"/>
      <c r="AK351" s="114"/>
      <c r="AL351" s="114"/>
      <c r="AM351" s="114"/>
      <c r="AN351" s="114"/>
      <c r="AO351" s="150"/>
      <c r="AP351" s="150"/>
      <c r="AQ351" s="150"/>
      <c r="AR351" s="280"/>
      <c r="AS351" s="280"/>
      <c r="AT351" s="280"/>
      <c r="AU351" s="280"/>
      <c r="AV351" s="280"/>
      <c r="AW351" s="280"/>
    </row>
    <row r="352" spans="1:49" s="112" customFormat="1">
      <c r="A352" s="47"/>
      <c r="B352" s="154"/>
      <c r="C352" s="4"/>
      <c r="D352" s="4"/>
      <c r="E352" s="4"/>
      <c r="F352" s="4"/>
      <c r="G352" s="4"/>
      <c r="H352" s="4"/>
      <c r="I352" s="4"/>
      <c r="J352" s="4"/>
      <c r="K352" s="4"/>
      <c r="L352" s="4"/>
      <c r="M352" s="4"/>
      <c r="N352" s="4"/>
      <c r="O352" s="52"/>
      <c r="P352" s="52"/>
      <c r="Q352" s="52"/>
      <c r="R352" s="4"/>
      <c r="S352" s="7"/>
      <c r="W352" s="7"/>
      <c r="X352" s="7"/>
      <c r="Y352" s="7"/>
      <c r="AD352" s="114"/>
      <c r="AE352" s="114"/>
      <c r="AF352" s="114"/>
      <c r="AG352" s="246"/>
      <c r="AH352" s="246"/>
      <c r="AI352" s="114"/>
      <c r="AJ352" s="114"/>
      <c r="AK352" s="114"/>
      <c r="AL352" s="114"/>
      <c r="AM352" s="114"/>
      <c r="AN352" s="114"/>
      <c r="AO352" s="150"/>
      <c r="AP352" s="150"/>
      <c r="AQ352" s="150"/>
      <c r="AR352" s="280"/>
      <c r="AS352" s="280"/>
      <c r="AT352" s="280"/>
      <c r="AU352" s="280"/>
      <c r="AV352" s="280"/>
      <c r="AW352" s="280"/>
    </row>
    <row r="353" spans="1:49" s="112" customFormat="1">
      <c r="A353" s="47"/>
      <c r="B353" s="154"/>
      <c r="C353" s="4"/>
      <c r="D353" s="4"/>
      <c r="E353" s="4"/>
      <c r="F353" s="4"/>
      <c r="G353" s="4"/>
      <c r="H353" s="4"/>
      <c r="I353" s="4"/>
      <c r="J353" s="4"/>
      <c r="K353" s="4"/>
      <c r="L353" s="4"/>
      <c r="M353" s="4"/>
      <c r="N353" s="4"/>
      <c r="O353" s="52"/>
      <c r="P353" s="52"/>
      <c r="Q353" s="52"/>
      <c r="R353" s="4"/>
      <c r="S353" s="7"/>
      <c r="W353" s="7"/>
      <c r="X353" s="7"/>
      <c r="Y353" s="7"/>
      <c r="AD353" s="114"/>
      <c r="AE353" s="114"/>
      <c r="AF353" s="114"/>
      <c r="AG353" s="246"/>
      <c r="AH353" s="246"/>
      <c r="AI353" s="114"/>
      <c r="AJ353" s="114"/>
      <c r="AK353" s="114"/>
      <c r="AL353" s="114"/>
      <c r="AM353" s="114"/>
      <c r="AN353" s="114"/>
      <c r="AO353" s="150"/>
      <c r="AP353" s="150"/>
      <c r="AQ353" s="150"/>
      <c r="AR353" s="280"/>
      <c r="AS353" s="280"/>
      <c r="AT353" s="280"/>
      <c r="AU353" s="280"/>
      <c r="AV353" s="280"/>
      <c r="AW353" s="280"/>
    </row>
    <row r="354" spans="1:49" s="112" customFormat="1">
      <c r="A354" s="47"/>
      <c r="B354" s="154"/>
      <c r="C354" s="4"/>
      <c r="D354" s="4"/>
      <c r="E354" s="4"/>
      <c r="F354" s="4"/>
      <c r="G354" s="4"/>
      <c r="H354" s="4"/>
      <c r="I354" s="4"/>
      <c r="J354" s="4"/>
      <c r="K354" s="4"/>
      <c r="L354" s="4"/>
      <c r="M354" s="4"/>
      <c r="N354" s="4"/>
      <c r="O354" s="52"/>
      <c r="P354" s="52"/>
      <c r="Q354" s="52"/>
      <c r="R354" s="4"/>
      <c r="S354" s="7"/>
      <c r="W354" s="7"/>
      <c r="X354" s="7"/>
      <c r="Y354" s="7"/>
      <c r="AD354" s="114"/>
      <c r="AE354" s="114"/>
      <c r="AF354" s="114"/>
      <c r="AG354" s="246"/>
      <c r="AH354" s="246"/>
      <c r="AI354" s="114"/>
      <c r="AJ354" s="114"/>
      <c r="AK354" s="114"/>
      <c r="AL354" s="114"/>
      <c r="AM354" s="114"/>
      <c r="AN354" s="114"/>
      <c r="AO354" s="150"/>
      <c r="AP354" s="150"/>
      <c r="AQ354" s="150"/>
      <c r="AR354" s="280"/>
      <c r="AS354" s="280"/>
      <c r="AT354" s="280"/>
      <c r="AU354" s="280"/>
      <c r="AV354" s="280"/>
      <c r="AW354" s="280"/>
    </row>
    <row r="355" spans="1:49" s="112" customFormat="1">
      <c r="A355" s="47"/>
      <c r="B355" s="154"/>
      <c r="C355" s="4"/>
      <c r="D355" s="4"/>
      <c r="E355" s="4"/>
      <c r="F355" s="4"/>
      <c r="G355" s="4"/>
      <c r="H355" s="4"/>
      <c r="I355" s="4"/>
      <c r="J355" s="4"/>
      <c r="K355" s="4"/>
      <c r="L355" s="4"/>
      <c r="M355" s="4"/>
      <c r="N355" s="4"/>
      <c r="O355" s="52"/>
      <c r="P355" s="52"/>
      <c r="Q355" s="52"/>
      <c r="R355" s="4"/>
      <c r="S355" s="7"/>
      <c r="W355" s="7"/>
      <c r="X355" s="7"/>
      <c r="Y355" s="7"/>
      <c r="AD355" s="114"/>
      <c r="AE355" s="114"/>
      <c r="AF355" s="114"/>
      <c r="AG355" s="246"/>
      <c r="AH355" s="246"/>
      <c r="AI355" s="114"/>
      <c r="AJ355" s="114"/>
      <c r="AK355" s="114"/>
      <c r="AL355" s="114"/>
      <c r="AM355" s="114"/>
      <c r="AN355" s="114"/>
      <c r="AO355" s="150"/>
      <c r="AP355" s="150"/>
      <c r="AQ355" s="150"/>
      <c r="AR355" s="280"/>
      <c r="AS355" s="280"/>
      <c r="AT355" s="280"/>
      <c r="AU355" s="280"/>
      <c r="AV355" s="280"/>
      <c r="AW355" s="280"/>
    </row>
    <row r="356" spans="1:49" s="112" customFormat="1">
      <c r="A356" s="47"/>
      <c r="B356" s="154"/>
      <c r="C356" s="4"/>
      <c r="D356" s="4"/>
      <c r="E356" s="4"/>
      <c r="F356" s="4"/>
      <c r="G356" s="4"/>
      <c r="H356" s="4"/>
      <c r="I356" s="4"/>
      <c r="J356" s="4"/>
      <c r="K356" s="4"/>
      <c r="L356" s="4"/>
      <c r="M356" s="4"/>
      <c r="N356" s="4"/>
      <c r="O356" s="52"/>
      <c r="P356" s="52"/>
      <c r="Q356" s="52"/>
      <c r="R356" s="4"/>
      <c r="S356" s="7"/>
      <c r="W356" s="7"/>
      <c r="X356" s="7"/>
      <c r="Y356" s="7"/>
      <c r="AD356" s="114"/>
      <c r="AE356" s="114"/>
      <c r="AF356" s="114"/>
      <c r="AG356" s="246"/>
      <c r="AH356" s="246"/>
      <c r="AI356" s="114"/>
      <c r="AJ356" s="114"/>
      <c r="AK356" s="114"/>
      <c r="AL356" s="114"/>
      <c r="AM356" s="114"/>
      <c r="AN356" s="114"/>
      <c r="AO356" s="150"/>
      <c r="AP356" s="150"/>
      <c r="AQ356" s="150"/>
      <c r="AR356" s="280"/>
      <c r="AS356" s="280"/>
      <c r="AT356" s="280"/>
      <c r="AU356" s="280"/>
      <c r="AV356" s="280"/>
      <c r="AW356" s="280"/>
    </row>
    <row r="357" spans="1:49" s="112" customFormat="1">
      <c r="A357" s="47"/>
      <c r="B357" s="154"/>
      <c r="C357" s="4"/>
      <c r="D357" s="4"/>
      <c r="E357" s="4"/>
      <c r="F357" s="4"/>
      <c r="G357" s="4"/>
      <c r="H357" s="4"/>
      <c r="I357" s="4"/>
      <c r="J357" s="4"/>
      <c r="K357" s="4"/>
      <c r="L357" s="4"/>
      <c r="M357" s="4"/>
      <c r="N357" s="4"/>
      <c r="O357" s="52"/>
      <c r="P357" s="52"/>
      <c r="Q357" s="52"/>
      <c r="R357" s="4"/>
      <c r="S357" s="7"/>
      <c r="W357" s="7"/>
      <c r="X357" s="7"/>
      <c r="Y357" s="7"/>
      <c r="AD357" s="114"/>
      <c r="AE357" s="114"/>
      <c r="AF357" s="114"/>
      <c r="AG357" s="246"/>
      <c r="AH357" s="246"/>
      <c r="AI357" s="114"/>
      <c r="AJ357" s="114"/>
      <c r="AK357" s="114"/>
      <c r="AL357" s="114"/>
      <c r="AM357" s="114"/>
      <c r="AN357" s="114"/>
      <c r="AO357" s="150"/>
      <c r="AP357" s="150"/>
      <c r="AQ357" s="150"/>
      <c r="AR357" s="280"/>
      <c r="AS357" s="280"/>
      <c r="AT357" s="280"/>
      <c r="AU357" s="280"/>
      <c r="AV357" s="280"/>
      <c r="AW357" s="280"/>
    </row>
    <row r="358" spans="1:49" s="112" customFormat="1">
      <c r="A358" s="47"/>
      <c r="B358" s="154"/>
      <c r="C358" s="4"/>
      <c r="D358" s="4"/>
      <c r="E358" s="4"/>
      <c r="F358" s="4"/>
      <c r="G358" s="4"/>
      <c r="H358" s="4"/>
      <c r="I358" s="4"/>
      <c r="J358" s="4"/>
      <c r="K358" s="4"/>
      <c r="L358" s="4"/>
      <c r="M358" s="4"/>
      <c r="N358" s="4"/>
      <c r="O358" s="52"/>
      <c r="P358" s="52"/>
      <c r="Q358" s="52"/>
      <c r="R358" s="4"/>
      <c r="S358" s="7"/>
      <c r="W358" s="7"/>
      <c r="X358" s="7"/>
      <c r="Y358" s="7"/>
      <c r="AD358" s="114"/>
      <c r="AE358" s="114"/>
      <c r="AF358" s="114"/>
      <c r="AG358" s="246"/>
      <c r="AH358" s="246"/>
      <c r="AI358" s="114"/>
      <c r="AJ358" s="114"/>
      <c r="AK358" s="114"/>
      <c r="AL358" s="114"/>
      <c r="AM358" s="114"/>
      <c r="AN358" s="114"/>
      <c r="AO358" s="150"/>
      <c r="AP358" s="150"/>
      <c r="AQ358" s="150"/>
      <c r="AR358" s="280"/>
      <c r="AS358" s="280"/>
      <c r="AT358" s="280"/>
      <c r="AU358" s="280"/>
      <c r="AV358" s="280"/>
      <c r="AW358" s="280"/>
    </row>
    <row r="359" spans="1:49" s="112" customFormat="1">
      <c r="A359" s="47"/>
      <c r="B359" s="154"/>
      <c r="C359" s="4"/>
      <c r="D359" s="4"/>
      <c r="E359" s="4"/>
      <c r="F359" s="4"/>
      <c r="G359" s="4"/>
      <c r="H359" s="4"/>
      <c r="I359" s="4"/>
      <c r="J359" s="4"/>
      <c r="K359" s="4"/>
      <c r="L359" s="4"/>
      <c r="M359" s="4"/>
      <c r="N359" s="4"/>
      <c r="O359" s="52"/>
      <c r="P359" s="52"/>
      <c r="Q359" s="52"/>
      <c r="R359" s="4"/>
      <c r="S359" s="7"/>
      <c r="W359" s="7"/>
      <c r="X359" s="7"/>
      <c r="Y359" s="7"/>
      <c r="AD359" s="114"/>
      <c r="AE359" s="114"/>
      <c r="AF359" s="114"/>
      <c r="AG359" s="246"/>
      <c r="AH359" s="246"/>
      <c r="AI359" s="114"/>
      <c r="AJ359" s="114"/>
      <c r="AK359" s="114"/>
      <c r="AL359" s="114"/>
      <c r="AM359" s="114"/>
      <c r="AN359" s="114"/>
      <c r="AO359" s="150"/>
      <c r="AP359" s="150"/>
      <c r="AQ359" s="150"/>
      <c r="AR359" s="280"/>
      <c r="AS359" s="280"/>
      <c r="AT359" s="280"/>
      <c r="AU359" s="280"/>
      <c r="AV359" s="280"/>
      <c r="AW359" s="280"/>
    </row>
    <row r="360" spans="1:49" s="112" customFormat="1">
      <c r="A360" s="47"/>
      <c r="B360" s="154"/>
      <c r="C360" s="4"/>
      <c r="D360" s="4"/>
      <c r="E360" s="4"/>
      <c r="F360" s="4"/>
      <c r="G360" s="4"/>
      <c r="H360" s="4"/>
      <c r="I360" s="4"/>
      <c r="J360" s="4"/>
      <c r="K360" s="4"/>
      <c r="L360" s="4"/>
      <c r="M360" s="4"/>
      <c r="N360" s="4"/>
      <c r="O360" s="52"/>
      <c r="P360" s="52"/>
      <c r="Q360" s="52"/>
      <c r="R360" s="4"/>
      <c r="S360" s="7"/>
      <c r="W360" s="7"/>
      <c r="X360" s="7"/>
      <c r="Y360" s="7"/>
      <c r="AD360" s="114"/>
      <c r="AE360" s="114"/>
      <c r="AF360" s="114"/>
      <c r="AG360" s="246"/>
      <c r="AH360" s="246"/>
      <c r="AI360" s="114"/>
      <c r="AJ360" s="114"/>
      <c r="AK360" s="114"/>
      <c r="AL360" s="114"/>
      <c r="AM360" s="114"/>
      <c r="AN360" s="114"/>
      <c r="AO360" s="150"/>
      <c r="AP360" s="150"/>
      <c r="AQ360" s="150"/>
      <c r="AR360" s="280"/>
      <c r="AS360" s="280"/>
      <c r="AT360" s="280"/>
      <c r="AU360" s="280"/>
      <c r="AV360" s="280"/>
      <c r="AW360" s="280"/>
    </row>
    <row r="361" spans="1:49" s="112" customFormat="1">
      <c r="A361" s="47"/>
      <c r="B361" s="154"/>
      <c r="C361" s="4"/>
      <c r="D361" s="4"/>
      <c r="E361" s="4"/>
      <c r="F361" s="4"/>
      <c r="G361" s="4"/>
      <c r="H361" s="4"/>
      <c r="I361" s="4"/>
      <c r="J361" s="4"/>
      <c r="K361" s="4"/>
      <c r="L361" s="4"/>
      <c r="M361" s="4"/>
      <c r="N361" s="4"/>
      <c r="O361" s="52"/>
      <c r="P361" s="52"/>
      <c r="Q361" s="52"/>
      <c r="R361" s="4"/>
      <c r="S361" s="7"/>
      <c r="W361" s="7"/>
      <c r="X361" s="7"/>
      <c r="Y361" s="7"/>
      <c r="AD361" s="114"/>
      <c r="AE361" s="114"/>
      <c r="AF361" s="114"/>
      <c r="AG361" s="246"/>
      <c r="AH361" s="246"/>
      <c r="AI361" s="114"/>
      <c r="AJ361" s="114"/>
      <c r="AK361" s="114"/>
      <c r="AL361" s="114"/>
      <c r="AM361" s="114"/>
      <c r="AN361" s="114"/>
      <c r="AO361" s="150"/>
      <c r="AP361" s="150"/>
      <c r="AQ361" s="150"/>
      <c r="AR361" s="280"/>
      <c r="AS361" s="280"/>
      <c r="AT361" s="280"/>
      <c r="AU361" s="280"/>
      <c r="AV361" s="280"/>
      <c r="AW361" s="280"/>
    </row>
    <row r="362" spans="1:49" s="112" customFormat="1">
      <c r="A362" s="47"/>
      <c r="B362" s="154"/>
      <c r="C362" s="4"/>
      <c r="D362" s="4"/>
      <c r="E362" s="4"/>
      <c r="F362" s="4"/>
      <c r="G362" s="4"/>
      <c r="H362" s="4"/>
      <c r="I362" s="4"/>
      <c r="J362" s="4"/>
      <c r="K362" s="4"/>
      <c r="L362" s="4"/>
      <c r="M362" s="4"/>
      <c r="N362" s="4"/>
      <c r="O362" s="52"/>
      <c r="P362" s="52"/>
      <c r="Q362" s="52"/>
      <c r="R362" s="4"/>
      <c r="S362" s="7"/>
      <c r="W362" s="7"/>
      <c r="X362" s="7"/>
      <c r="Y362" s="7"/>
      <c r="AD362" s="114"/>
      <c r="AE362" s="114"/>
      <c r="AF362" s="114"/>
      <c r="AG362" s="246"/>
      <c r="AH362" s="246"/>
      <c r="AI362" s="114"/>
      <c r="AJ362" s="114"/>
      <c r="AK362" s="114"/>
      <c r="AL362" s="114"/>
      <c r="AM362" s="114"/>
      <c r="AN362" s="114"/>
      <c r="AO362" s="150"/>
      <c r="AP362" s="150"/>
      <c r="AQ362" s="150"/>
      <c r="AR362" s="280"/>
      <c r="AS362" s="280"/>
      <c r="AT362" s="280"/>
      <c r="AU362" s="280"/>
      <c r="AV362" s="280"/>
      <c r="AW362" s="280"/>
    </row>
    <row r="363" spans="1:49" s="112" customFormat="1">
      <c r="A363" s="47"/>
      <c r="B363" s="154"/>
      <c r="C363" s="4"/>
      <c r="D363" s="4"/>
      <c r="E363" s="4"/>
      <c r="F363" s="4"/>
      <c r="G363" s="4"/>
      <c r="H363" s="4"/>
      <c r="I363" s="4"/>
      <c r="J363" s="4"/>
      <c r="K363" s="4"/>
      <c r="L363" s="4"/>
      <c r="M363" s="4"/>
      <c r="N363" s="4"/>
      <c r="O363" s="52"/>
      <c r="P363" s="52"/>
      <c r="Q363" s="52"/>
      <c r="R363" s="4"/>
      <c r="S363" s="7"/>
      <c r="W363" s="7"/>
      <c r="X363" s="7"/>
      <c r="Y363" s="7"/>
      <c r="AD363" s="114"/>
      <c r="AE363" s="114"/>
      <c r="AF363" s="114"/>
      <c r="AG363" s="246"/>
      <c r="AH363" s="246"/>
      <c r="AI363" s="114"/>
      <c r="AJ363" s="114"/>
      <c r="AK363" s="114"/>
      <c r="AL363" s="114"/>
      <c r="AM363" s="114"/>
      <c r="AN363" s="114"/>
      <c r="AO363" s="150"/>
      <c r="AP363" s="150"/>
      <c r="AQ363" s="150"/>
      <c r="AR363" s="280"/>
      <c r="AS363" s="280"/>
      <c r="AT363" s="280"/>
      <c r="AU363" s="280"/>
      <c r="AV363" s="280"/>
      <c r="AW363" s="280"/>
    </row>
    <row r="364" spans="1:49" s="112" customFormat="1">
      <c r="A364" s="47"/>
      <c r="B364" s="154"/>
      <c r="C364" s="4"/>
      <c r="D364" s="4"/>
      <c r="E364" s="4"/>
      <c r="F364" s="4"/>
      <c r="G364" s="4"/>
      <c r="H364" s="4"/>
      <c r="I364" s="4"/>
      <c r="J364" s="4"/>
      <c r="K364" s="4"/>
      <c r="L364" s="4"/>
      <c r="M364" s="4"/>
      <c r="N364" s="4"/>
      <c r="O364" s="52"/>
      <c r="P364" s="52"/>
      <c r="Q364" s="52"/>
      <c r="R364" s="4"/>
      <c r="S364" s="7"/>
      <c r="W364" s="7"/>
      <c r="X364" s="7"/>
      <c r="Y364" s="7"/>
      <c r="AD364" s="114"/>
      <c r="AE364" s="114"/>
      <c r="AF364" s="114"/>
      <c r="AG364" s="246"/>
      <c r="AH364" s="246"/>
      <c r="AI364" s="114"/>
      <c r="AJ364" s="114"/>
      <c r="AK364" s="114"/>
      <c r="AL364" s="114"/>
      <c r="AM364" s="114"/>
      <c r="AN364" s="114"/>
      <c r="AO364" s="150"/>
      <c r="AP364" s="150"/>
      <c r="AQ364" s="150"/>
      <c r="AR364" s="280"/>
      <c r="AS364" s="280"/>
      <c r="AT364" s="280"/>
      <c r="AU364" s="280"/>
      <c r="AV364" s="280"/>
      <c r="AW364" s="280"/>
    </row>
    <row r="365" spans="1:49" s="112" customFormat="1">
      <c r="A365" s="47"/>
      <c r="B365" s="154"/>
      <c r="C365" s="4"/>
      <c r="D365" s="4"/>
      <c r="E365" s="4"/>
      <c r="F365" s="4"/>
      <c r="G365" s="4"/>
      <c r="H365" s="4"/>
      <c r="I365" s="4"/>
      <c r="J365" s="4"/>
      <c r="K365" s="4"/>
      <c r="L365" s="4"/>
      <c r="M365" s="4"/>
      <c r="N365" s="4"/>
      <c r="O365" s="52"/>
      <c r="P365" s="52"/>
      <c r="Q365" s="52"/>
      <c r="R365" s="4"/>
      <c r="S365" s="7"/>
      <c r="W365" s="7"/>
      <c r="X365" s="7"/>
      <c r="Y365" s="7"/>
      <c r="AD365" s="114"/>
      <c r="AE365" s="114"/>
      <c r="AF365" s="114"/>
      <c r="AG365" s="246"/>
      <c r="AH365" s="246"/>
      <c r="AI365" s="114"/>
      <c r="AJ365" s="114"/>
      <c r="AK365" s="114"/>
      <c r="AL365" s="114"/>
      <c r="AM365" s="114"/>
      <c r="AN365" s="114"/>
      <c r="AO365" s="150"/>
      <c r="AP365" s="150"/>
      <c r="AQ365" s="150"/>
      <c r="AR365" s="280"/>
      <c r="AS365" s="280"/>
      <c r="AT365" s="280"/>
      <c r="AU365" s="280"/>
      <c r="AV365" s="280"/>
      <c r="AW365" s="280"/>
    </row>
    <row r="366" spans="1:49" s="112" customFormat="1">
      <c r="A366" s="47"/>
      <c r="B366" s="154"/>
      <c r="C366" s="4"/>
      <c r="D366" s="4"/>
      <c r="E366" s="4"/>
      <c r="F366" s="4"/>
      <c r="G366" s="4"/>
      <c r="H366" s="4"/>
      <c r="I366" s="4"/>
      <c r="J366" s="4"/>
      <c r="K366" s="4"/>
      <c r="L366" s="4"/>
      <c r="M366" s="4"/>
      <c r="N366" s="4"/>
      <c r="O366" s="52"/>
      <c r="P366" s="52"/>
      <c r="Q366" s="52"/>
      <c r="R366" s="4"/>
      <c r="S366" s="7"/>
      <c r="W366" s="7"/>
      <c r="X366" s="7"/>
      <c r="Y366" s="7"/>
      <c r="AD366" s="114"/>
      <c r="AE366" s="114"/>
      <c r="AF366" s="114"/>
      <c r="AG366" s="246"/>
      <c r="AH366" s="246"/>
      <c r="AI366" s="114"/>
      <c r="AJ366" s="114"/>
      <c r="AK366" s="114"/>
      <c r="AL366" s="114"/>
      <c r="AM366" s="114"/>
      <c r="AN366" s="114"/>
      <c r="AO366" s="150"/>
      <c r="AP366" s="150"/>
      <c r="AQ366" s="150"/>
      <c r="AR366" s="280"/>
      <c r="AS366" s="280"/>
      <c r="AT366" s="280"/>
      <c r="AU366" s="280"/>
      <c r="AV366" s="280"/>
      <c r="AW366" s="280"/>
    </row>
    <row r="367" spans="1:49" s="112" customFormat="1">
      <c r="A367" s="47"/>
      <c r="B367" s="154"/>
      <c r="C367" s="4"/>
      <c r="D367" s="4"/>
      <c r="E367" s="4"/>
      <c r="F367" s="4"/>
      <c r="G367" s="4"/>
      <c r="H367" s="4"/>
      <c r="I367" s="4"/>
      <c r="J367" s="4"/>
      <c r="K367" s="4"/>
      <c r="L367" s="4"/>
      <c r="M367" s="4"/>
      <c r="N367" s="4"/>
      <c r="O367" s="52"/>
      <c r="P367" s="52"/>
      <c r="Q367" s="52"/>
      <c r="R367" s="4"/>
      <c r="S367" s="7"/>
      <c r="W367" s="7"/>
      <c r="X367" s="7"/>
      <c r="Y367" s="7"/>
      <c r="AD367" s="114"/>
      <c r="AE367" s="114"/>
      <c r="AF367" s="114"/>
      <c r="AG367" s="246"/>
      <c r="AH367" s="246"/>
      <c r="AI367" s="114"/>
      <c r="AJ367" s="114"/>
      <c r="AK367" s="114"/>
      <c r="AL367" s="114"/>
      <c r="AM367" s="114"/>
      <c r="AN367" s="114"/>
      <c r="AO367" s="150"/>
      <c r="AP367" s="150"/>
      <c r="AQ367" s="150"/>
      <c r="AR367" s="280"/>
      <c r="AS367" s="280"/>
      <c r="AT367" s="280"/>
      <c r="AU367" s="280"/>
      <c r="AV367" s="280"/>
      <c r="AW367" s="280"/>
    </row>
    <row r="368" spans="1:49" s="112" customFormat="1">
      <c r="A368" s="47"/>
      <c r="B368" s="154"/>
      <c r="C368" s="4"/>
      <c r="D368" s="4"/>
      <c r="E368" s="4"/>
      <c r="F368" s="4"/>
      <c r="G368" s="4"/>
      <c r="H368" s="4"/>
      <c r="I368" s="4"/>
      <c r="J368" s="4"/>
      <c r="K368" s="4"/>
      <c r="L368" s="4"/>
      <c r="M368" s="4"/>
      <c r="N368" s="4"/>
      <c r="O368" s="52"/>
      <c r="P368" s="52"/>
      <c r="Q368" s="52"/>
      <c r="R368" s="4"/>
      <c r="S368" s="7"/>
      <c r="W368" s="7"/>
      <c r="X368" s="7"/>
      <c r="Y368" s="7"/>
      <c r="AD368" s="114"/>
      <c r="AE368" s="114"/>
      <c r="AF368" s="114"/>
      <c r="AG368" s="246"/>
      <c r="AH368" s="246"/>
      <c r="AI368" s="114"/>
      <c r="AJ368" s="114"/>
      <c r="AK368" s="114"/>
      <c r="AL368" s="114"/>
      <c r="AM368" s="114"/>
      <c r="AN368" s="114"/>
      <c r="AO368" s="150"/>
      <c r="AP368" s="150"/>
      <c r="AQ368" s="150"/>
      <c r="AR368" s="280"/>
      <c r="AS368" s="280"/>
      <c r="AT368" s="280"/>
      <c r="AU368" s="280"/>
      <c r="AV368" s="280"/>
      <c r="AW368" s="280"/>
    </row>
    <row r="369" spans="1:49" s="112" customFormat="1">
      <c r="A369" s="47"/>
      <c r="B369" s="154"/>
      <c r="C369" s="4"/>
      <c r="D369" s="4"/>
      <c r="E369" s="4"/>
      <c r="F369" s="4"/>
      <c r="G369" s="4"/>
      <c r="H369" s="4"/>
      <c r="I369" s="4"/>
      <c r="J369" s="4"/>
      <c r="K369" s="4"/>
      <c r="L369" s="4"/>
      <c r="M369" s="4"/>
      <c r="N369" s="4"/>
      <c r="O369" s="52"/>
      <c r="P369" s="52"/>
      <c r="Q369" s="52"/>
      <c r="R369" s="4"/>
      <c r="S369" s="7"/>
      <c r="W369" s="7"/>
      <c r="X369" s="7"/>
      <c r="Y369" s="7"/>
      <c r="AD369" s="114"/>
      <c r="AE369" s="114"/>
      <c r="AF369" s="114"/>
      <c r="AG369" s="246"/>
      <c r="AH369" s="246"/>
      <c r="AI369" s="114"/>
      <c r="AJ369" s="114"/>
      <c r="AK369" s="114"/>
      <c r="AL369" s="114"/>
      <c r="AM369" s="114"/>
      <c r="AN369" s="114"/>
      <c r="AO369" s="150"/>
      <c r="AP369" s="150"/>
      <c r="AQ369" s="150"/>
      <c r="AR369" s="280"/>
      <c r="AS369" s="280"/>
      <c r="AT369" s="280"/>
      <c r="AU369" s="280"/>
      <c r="AV369" s="280"/>
      <c r="AW369" s="280"/>
    </row>
    <row r="370" spans="1:49" s="112" customFormat="1">
      <c r="A370" s="47"/>
      <c r="B370" s="154"/>
      <c r="C370" s="4"/>
      <c r="D370" s="4"/>
      <c r="E370" s="4"/>
      <c r="F370" s="4"/>
      <c r="G370" s="4"/>
      <c r="H370" s="4"/>
      <c r="I370" s="4"/>
      <c r="J370" s="4"/>
      <c r="K370" s="4"/>
      <c r="L370" s="4"/>
      <c r="M370" s="4"/>
      <c r="N370" s="4"/>
      <c r="O370" s="52"/>
      <c r="P370" s="52"/>
      <c r="Q370" s="52"/>
      <c r="R370" s="4"/>
      <c r="S370" s="7"/>
      <c r="W370" s="7"/>
      <c r="X370" s="7"/>
      <c r="Y370" s="7"/>
      <c r="AD370" s="114"/>
      <c r="AE370" s="114"/>
      <c r="AF370" s="114"/>
      <c r="AG370" s="246"/>
      <c r="AH370" s="246"/>
      <c r="AI370" s="114"/>
      <c r="AJ370" s="114"/>
      <c r="AK370" s="114"/>
      <c r="AL370" s="114"/>
      <c r="AM370" s="114"/>
      <c r="AN370" s="114"/>
      <c r="AO370" s="150"/>
      <c r="AP370" s="150"/>
      <c r="AQ370" s="150"/>
      <c r="AR370" s="280"/>
      <c r="AS370" s="280"/>
      <c r="AT370" s="280"/>
      <c r="AU370" s="280"/>
      <c r="AV370" s="280"/>
      <c r="AW370" s="280"/>
    </row>
    <row r="371" spans="1:49" s="112" customFormat="1">
      <c r="A371" s="47"/>
      <c r="B371" s="154"/>
      <c r="C371" s="4"/>
      <c r="D371" s="4"/>
      <c r="E371" s="4"/>
      <c r="F371" s="4"/>
      <c r="G371" s="4"/>
      <c r="H371" s="4"/>
      <c r="I371" s="4"/>
      <c r="J371" s="4"/>
      <c r="K371" s="4"/>
      <c r="L371" s="4"/>
      <c r="M371" s="4"/>
      <c r="N371" s="4"/>
      <c r="O371" s="52"/>
      <c r="P371" s="52"/>
      <c r="Q371" s="52"/>
      <c r="R371" s="4"/>
      <c r="S371" s="7"/>
      <c r="W371" s="7"/>
      <c r="X371" s="7"/>
      <c r="Y371" s="7"/>
      <c r="AD371" s="114"/>
      <c r="AE371" s="114"/>
      <c r="AF371" s="114"/>
      <c r="AG371" s="246"/>
      <c r="AH371" s="246"/>
      <c r="AI371" s="114"/>
      <c r="AJ371" s="114"/>
      <c r="AK371" s="114"/>
      <c r="AL371" s="114"/>
      <c r="AM371" s="114"/>
      <c r="AN371" s="114"/>
      <c r="AO371" s="150"/>
      <c r="AP371" s="150"/>
      <c r="AQ371" s="150"/>
      <c r="AR371" s="280"/>
      <c r="AS371" s="280"/>
      <c r="AT371" s="280"/>
      <c r="AU371" s="280"/>
      <c r="AV371" s="280"/>
      <c r="AW371" s="280"/>
    </row>
    <row r="372" spans="1:49" s="112" customFormat="1">
      <c r="A372" s="47"/>
      <c r="B372" s="154"/>
      <c r="C372" s="4"/>
      <c r="D372" s="4"/>
      <c r="E372" s="4"/>
      <c r="F372" s="4"/>
      <c r="G372" s="4"/>
      <c r="H372" s="4"/>
      <c r="I372" s="4"/>
      <c r="J372" s="4"/>
      <c r="K372" s="4"/>
      <c r="L372" s="4"/>
      <c r="M372" s="4"/>
      <c r="N372" s="4"/>
      <c r="O372" s="52"/>
      <c r="P372" s="52"/>
      <c r="Q372" s="52"/>
      <c r="R372" s="4"/>
      <c r="S372" s="7"/>
      <c r="W372" s="7"/>
      <c r="X372" s="7"/>
      <c r="Y372" s="7"/>
      <c r="AD372" s="114"/>
      <c r="AE372" s="114"/>
      <c r="AF372" s="114"/>
      <c r="AG372" s="246"/>
      <c r="AH372" s="246"/>
      <c r="AI372" s="114"/>
      <c r="AJ372" s="114"/>
      <c r="AK372" s="114"/>
      <c r="AL372" s="114"/>
      <c r="AM372" s="114"/>
      <c r="AN372" s="114"/>
      <c r="AO372" s="150"/>
      <c r="AP372" s="150"/>
      <c r="AQ372" s="150"/>
      <c r="AR372" s="280"/>
      <c r="AS372" s="280"/>
      <c r="AT372" s="280"/>
      <c r="AU372" s="280"/>
      <c r="AV372" s="280"/>
      <c r="AW372" s="280"/>
    </row>
    <row r="373" spans="1:49" s="112" customFormat="1">
      <c r="A373" s="47"/>
      <c r="B373" s="154"/>
      <c r="C373" s="4"/>
      <c r="D373" s="4"/>
      <c r="E373" s="4"/>
      <c r="F373" s="4"/>
      <c r="G373" s="4"/>
      <c r="H373" s="4"/>
      <c r="I373" s="4"/>
      <c r="J373" s="4"/>
      <c r="K373" s="4"/>
      <c r="L373" s="4"/>
      <c r="M373" s="4"/>
      <c r="N373" s="4"/>
      <c r="O373" s="52"/>
      <c r="P373" s="52"/>
      <c r="Q373" s="52"/>
      <c r="R373" s="4"/>
      <c r="S373" s="7"/>
      <c r="W373" s="7"/>
      <c r="X373" s="7"/>
      <c r="Y373" s="7"/>
      <c r="AD373" s="114"/>
      <c r="AE373" s="114"/>
      <c r="AF373" s="114"/>
      <c r="AG373" s="246"/>
      <c r="AH373" s="246"/>
      <c r="AI373" s="114"/>
      <c r="AJ373" s="114"/>
      <c r="AK373" s="114"/>
      <c r="AL373" s="114"/>
      <c r="AM373" s="114"/>
      <c r="AN373" s="114"/>
      <c r="AO373" s="150"/>
      <c r="AP373" s="150"/>
      <c r="AQ373" s="150"/>
      <c r="AR373" s="280"/>
      <c r="AS373" s="280"/>
      <c r="AT373" s="280"/>
      <c r="AU373" s="280"/>
      <c r="AV373" s="280"/>
      <c r="AW373" s="280"/>
    </row>
    <row r="374" spans="1:49" s="112" customFormat="1">
      <c r="A374" s="47"/>
      <c r="B374" s="154"/>
      <c r="C374" s="4"/>
      <c r="D374" s="4"/>
      <c r="E374" s="4"/>
      <c r="F374" s="4"/>
      <c r="G374" s="4"/>
      <c r="H374" s="4"/>
      <c r="I374" s="4"/>
      <c r="J374" s="4"/>
      <c r="K374" s="4"/>
      <c r="L374" s="4"/>
      <c r="M374" s="4"/>
      <c r="N374" s="4"/>
      <c r="O374" s="52"/>
      <c r="P374" s="52"/>
      <c r="Q374" s="52"/>
      <c r="R374" s="4"/>
      <c r="S374" s="7"/>
      <c r="W374" s="7"/>
      <c r="X374" s="7"/>
      <c r="Y374" s="7"/>
      <c r="AD374" s="114"/>
      <c r="AE374" s="114"/>
      <c r="AF374" s="114"/>
      <c r="AG374" s="246"/>
      <c r="AH374" s="246"/>
      <c r="AI374" s="114"/>
      <c r="AJ374" s="114"/>
      <c r="AK374" s="114"/>
      <c r="AL374" s="114"/>
      <c r="AM374" s="114"/>
      <c r="AN374" s="114"/>
      <c r="AO374" s="150"/>
      <c r="AP374" s="150"/>
      <c r="AQ374" s="150"/>
      <c r="AR374" s="280"/>
      <c r="AS374" s="280"/>
      <c r="AT374" s="280"/>
      <c r="AU374" s="280"/>
      <c r="AV374" s="280"/>
      <c r="AW374" s="280"/>
    </row>
    <row r="375" spans="1:49" s="112" customFormat="1">
      <c r="A375" s="47"/>
      <c r="B375" s="154"/>
      <c r="C375" s="4"/>
      <c r="D375" s="4"/>
      <c r="E375" s="4"/>
      <c r="F375" s="4"/>
      <c r="G375" s="4"/>
      <c r="H375" s="4"/>
      <c r="I375" s="4"/>
      <c r="J375" s="4"/>
      <c r="K375" s="4"/>
      <c r="L375" s="4"/>
      <c r="M375" s="4"/>
      <c r="N375" s="4"/>
      <c r="O375" s="52"/>
      <c r="P375" s="52"/>
      <c r="Q375" s="52"/>
      <c r="R375" s="4"/>
      <c r="S375" s="7"/>
      <c r="W375" s="7"/>
      <c r="X375" s="7"/>
      <c r="Y375" s="7"/>
      <c r="AD375" s="114"/>
      <c r="AE375" s="114"/>
      <c r="AF375" s="114"/>
      <c r="AG375" s="246"/>
      <c r="AH375" s="246"/>
      <c r="AI375" s="114"/>
      <c r="AJ375" s="114"/>
      <c r="AK375" s="114"/>
      <c r="AL375" s="114"/>
      <c r="AM375" s="114"/>
      <c r="AN375" s="114"/>
      <c r="AO375" s="150"/>
      <c r="AP375" s="150"/>
      <c r="AQ375" s="150"/>
      <c r="AR375" s="280"/>
      <c r="AS375" s="280"/>
      <c r="AT375" s="280"/>
      <c r="AU375" s="280"/>
      <c r="AV375" s="280"/>
      <c r="AW375" s="280"/>
    </row>
    <row r="376" spans="1:49" s="112" customFormat="1">
      <c r="A376" s="47"/>
      <c r="B376" s="154"/>
      <c r="C376" s="4"/>
      <c r="D376" s="4"/>
      <c r="E376" s="4"/>
      <c r="F376" s="4"/>
      <c r="G376" s="4"/>
      <c r="H376" s="4"/>
      <c r="I376" s="4"/>
      <c r="J376" s="4"/>
      <c r="K376" s="4"/>
      <c r="L376" s="4"/>
      <c r="M376" s="4"/>
      <c r="N376" s="4"/>
      <c r="O376" s="52"/>
      <c r="P376" s="52"/>
      <c r="Q376" s="52"/>
      <c r="R376" s="4"/>
      <c r="S376" s="7"/>
      <c r="W376" s="7"/>
      <c r="X376" s="7"/>
      <c r="Y376" s="7"/>
      <c r="AD376" s="114"/>
      <c r="AE376" s="114"/>
      <c r="AF376" s="114"/>
      <c r="AG376" s="246"/>
      <c r="AH376" s="246"/>
      <c r="AI376" s="114"/>
      <c r="AJ376" s="114"/>
      <c r="AK376" s="114"/>
      <c r="AL376" s="114"/>
      <c r="AM376" s="114"/>
      <c r="AN376" s="114"/>
      <c r="AO376" s="150"/>
      <c r="AP376" s="150"/>
      <c r="AQ376" s="150"/>
      <c r="AR376" s="280"/>
      <c r="AS376" s="280"/>
      <c r="AT376" s="280"/>
      <c r="AU376" s="280"/>
      <c r="AV376" s="280"/>
      <c r="AW376" s="280"/>
    </row>
    <row r="377" spans="1:49" s="112" customFormat="1">
      <c r="A377" s="47"/>
      <c r="B377" s="154"/>
      <c r="C377" s="4"/>
      <c r="D377" s="4"/>
      <c r="E377" s="4"/>
      <c r="F377" s="4"/>
      <c r="G377" s="4"/>
      <c r="H377" s="4"/>
      <c r="I377" s="4"/>
      <c r="J377" s="4"/>
      <c r="K377" s="4"/>
      <c r="L377" s="4"/>
      <c r="M377" s="4"/>
      <c r="N377" s="4"/>
      <c r="O377" s="52"/>
      <c r="P377" s="52"/>
      <c r="Q377" s="52"/>
      <c r="R377" s="4"/>
      <c r="S377" s="7"/>
      <c r="W377" s="7"/>
      <c r="X377" s="7"/>
      <c r="Y377" s="7"/>
      <c r="AD377" s="114"/>
      <c r="AE377" s="114"/>
      <c r="AF377" s="114"/>
      <c r="AG377" s="246"/>
      <c r="AH377" s="246"/>
      <c r="AI377" s="114"/>
      <c r="AJ377" s="114"/>
      <c r="AK377" s="114"/>
      <c r="AL377" s="114"/>
      <c r="AM377" s="114"/>
      <c r="AN377" s="114"/>
      <c r="AO377" s="150"/>
      <c r="AP377" s="150"/>
      <c r="AQ377" s="150"/>
      <c r="AR377" s="280"/>
      <c r="AS377" s="280"/>
      <c r="AT377" s="280"/>
      <c r="AU377" s="280"/>
      <c r="AV377" s="280"/>
      <c r="AW377" s="280"/>
    </row>
    <row r="378" spans="1:49" s="112" customFormat="1">
      <c r="A378" s="47"/>
      <c r="B378" s="154"/>
      <c r="C378" s="4"/>
      <c r="D378" s="4"/>
      <c r="E378" s="4"/>
      <c r="F378" s="4"/>
      <c r="G378" s="4"/>
      <c r="H378" s="4"/>
      <c r="I378" s="4"/>
      <c r="J378" s="4"/>
      <c r="K378" s="4"/>
      <c r="L378" s="4"/>
      <c r="M378" s="4"/>
      <c r="N378" s="4"/>
      <c r="O378" s="52"/>
      <c r="P378" s="52"/>
      <c r="Q378" s="52"/>
      <c r="R378" s="4"/>
      <c r="S378" s="7"/>
      <c r="W378" s="7"/>
      <c r="X378" s="7"/>
      <c r="Y378" s="7"/>
      <c r="AD378" s="114"/>
      <c r="AE378" s="114"/>
      <c r="AF378" s="114"/>
      <c r="AG378" s="246"/>
      <c r="AH378" s="246"/>
      <c r="AI378" s="114"/>
      <c r="AJ378" s="114"/>
      <c r="AK378" s="114"/>
      <c r="AL378" s="114"/>
      <c r="AM378" s="114"/>
      <c r="AN378" s="114"/>
      <c r="AO378" s="150"/>
      <c r="AP378" s="150"/>
      <c r="AQ378" s="150"/>
      <c r="AR378" s="280"/>
      <c r="AS378" s="280"/>
      <c r="AT378" s="280"/>
      <c r="AU378" s="280"/>
      <c r="AV378" s="280"/>
      <c r="AW378" s="280"/>
    </row>
    <row r="379" spans="1:49" s="112" customFormat="1">
      <c r="A379" s="47"/>
      <c r="B379" s="154"/>
      <c r="C379" s="4"/>
      <c r="D379" s="4"/>
      <c r="E379" s="4"/>
      <c r="F379" s="4"/>
      <c r="G379" s="4"/>
      <c r="H379" s="4"/>
      <c r="I379" s="4"/>
      <c r="J379" s="4"/>
      <c r="K379" s="4"/>
      <c r="L379" s="4"/>
      <c r="M379" s="4"/>
      <c r="N379" s="4"/>
      <c r="O379" s="52"/>
      <c r="P379" s="52"/>
      <c r="Q379" s="52"/>
      <c r="R379" s="4"/>
      <c r="S379" s="7"/>
      <c r="W379" s="7"/>
      <c r="X379" s="7"/>
      <c r="Y379" s="7"/>
      <c r="AD379" s="114"/>
      <c r="AE379" s="114"/>
      <c r="AF379" s="114"/>
      <c r="AG379" s="246"/>
      <c r="AH379" s="246"/>
      <c r="AI379" s="114"/>
      <c r="AJ379" s="114"/>
      <c r="AK379" s="114"/>
      <c r="AL379" s="114"/>
      <c r="AM379" s="114"/>
      <c r="AN379" s="114"/>
      <c r="AO379" s="150"/>
      <c r="AP379" s="150"/>
      <c r="AQ379" s="150"/>
      <c r="AR379" s="280"/>
      <c r="AS379" s="280"/>
      <c r="AT379" s="280"/>
      <c r="AU379" s="280"/>
      <c r="AV379" s="280"/>
      <c r="AW379" s="280"/>
    </row>
    <row r="380" spans="1:49" s="112" customFormat="1">
      <c r="A380" s="47"/>
      <c r="B380" s="154"/>
      <c r="C380" s="4"/>
      <c r="D380" s="4"/>
      <c r="E380" s="4"/>
      <c r="F380" s="4"/>
      <c r="G380" s="4"/>
      <c r="H380" s="4"/>
      <c r="I380" s="4"/>
      <c r="J380" s="4"/>
      <c r="K380" s="4"/>
      <c r="L380" s="4"/>
      <c r="M380" s="4"/>
      <c r="N380" s="4"/>
      <c r="O380" s="52"/>
      <c r="P380" s="52"/>
      <c r="Q380" s="52"/>
      <c r="R380" s="4"/>
      <c r="S380" s="7"/>
      <c r="W380" s="7"/>
      <c r="X380" s="7"/>
      <c r="Y380" s="7"/>
      <c r="AD380" s="114"/>
      <c r="AE380" s="114"/>
      <c r="AF380" s="114"/>
      <c r="AG380" s="246"/>
      <c r="AH380" s="246"/>
      <c r="AI380" s="114"/>
      <c r="AJ380" s="114"/>
      <c r="AK380" s="114"/>
      <c r="AL380" s="114"/>
      <c r="AM380" s="114"/>
      <c r="AN380" s="114"/>
      <c r="AO380" s="150"/>
      <c r="AP380" s="150"/>
      <c r="AQ380" s="150"/>
      <c r="AR380" s="280"/>
      <c r="AS380" s="280"/>
      <c r="AT380" s="280"/>
      <c r="AU380" s="280"/>
      <c r="AV380" s="280"/>
      <c r="AW380" s="280"/>
    </row>
    <row r="381" spans="1:49" s="112" customFormat="1">
      <c r="A381" s="47"/>
      <c r="B381" s="154"/>
      <c r="C381" s="4"/>
      <c r="D381" s="4"/>
      <c r="E381" s="4"/>
      <c r="F381" s="4"/>
      <c r="G381" s="4"/>
      <c r="H381" s="4"/>
      <c r="I381" s="4"/>
      <c r="J381" s="4"/>
      <c r="K381" s="4"/>
      <c r="L381" s="4"/>
      <c r="M381" s="4"/>
      <c r="N381" s="4"/>
      <c r="O381" s="52"/>
      <c r="P381" s="52"/>
      <c r="Q381" s="52"/>
      <c r="R381" s="4"/>
      <c r="S381" s="7"/>
      <c r="W381" s="7"/>
      <c r="X381" s="7"/>
      <c r="Y381" s="7"/>
      <c r="AD381" s="114"/>
      <c r="AE381" s="114"/>
      <c r="AF381" s="114"/>
      <c r="AG381" s="246"/>
      <c r="AH381" s="246"/>
      <c r="AI381" s="114"/>
      <c r="AJ381" s="114"/>
      <c r="AK381" s="114"/>
      <c r="AL381" s="114"/>
      <c r="AM381" s="114"/>
      <c r="AN381" s="114"/>
      <c r="AO381" s="150"/>
      <c r="AP381" s="150"/>
      <c r="AQ381" s="150"/>
      <c r="AR381" s="280"/>
      <c r="AS381" s="280"/>
      <c r="AT381" s="280"/>
      <c r="AU381" s="280"/>
      <c r="AV381" s="280"/>
      <c r="AW381" s="280"/>
    </row>
    <row r="382" spans="1:49" s="112" customFormat="1">
      <c r="A382" s="47"/>
      <c r="B382" s="154"/>
      <c r="C382" s="4"/>
      <c r="D382" s="4"/>
      <c r="E382" s="4"/>
      <c r="F382" s="4"/>
      <c r="G382" s="4"/>
      <c r="H382" s="4"/>
      <c r="I382" s="4"/>
      <c r="J382" s="4"/>
      <c r="K382" s="4"/>
      <c r="L382" s="4"/>
      <c r="M382" s="4"/>
      <c r="N382" s="4"/>
      <c r="O382" s="52"/>
      <c r="P382" s="52"/>
      <c r="Q382" s="52"/>
      <c r="R382" s="4"/>
      <c r="S382" s="7"/>
      <c r="W382" s="7"/>
      <c r="X382" s="7"/>
      <c r="Y382" s="7"/>
      <c r="AD382" s="114"/>
      <c r="AE382" s="114"/>
      <c r="AF382" s="114"/>
      <c r="AG382" s="246"/>
      <c r="AH382" s="246"/>
      <c r="AI382" s="114"/>
      <c r="AJ382" s="114"/>
      <c r="AK382" s="114"/>
      <c r="AL382" s="114"/>
      <c r="AM382" s="114"/>
      <c r="AN382" s="114"/>
      <c r="AO382" s="150"/>
      <c r="AP382" s="150"/>
      <c r="AQ382" s="150"/>
      <c r="AR382" s="280"/>
      <c r="AS382" s="280"/>
      <c r="AT382" s="280"/>
      <c r="AU382" s="280"/>
      <c r="AV382" s="280"/>
      <c r="AW382" s="280"/>
    </row>
    <row r="383" spans="1:49" s="112" customFormat="1">
      <c r="A383" s="47"/>
      <c r="B383" s="154"/>
      <c r="C383" s="4"/>
      <c r="D383" s="4"/>
      <c r="E383" s="4"/>
      <c r="F383" s="4"/>
      <c r="G383" s="4"/>
      <c r="H383" s="4"/>
      <c r="I383" s="4"/>
      <c r="J383" s="4"/>
      <c r="K383" s="4"/>
      <c r="L383" s="4"/>
      <c r="M383" s="4"/>
      <c r="N383" s="4"/>
      <c r="O383" s="52"/>
      <c r="P383" s="52"/>
      <c r="Q383" s="52"/>
      <c r="R383" s="4"/>
      <c r="S383" s="7"/>
      <c r="W383" s="7"/>
      <c r="X383" s="7"/>
      <c r="Y383" s="7"/>
      <c r="AD383" s="114"/>
      <c r="AE383" s="114"/>
      <c r="AF383" s="114"/>
      <c r="AG383" s="246"/>
      <c r="AH383" s="246"/>
      <c r="AI383" s="114"/>
      <c r="AJ383" s="114"/>
      <c r="AK383" s="114"/>
      <c r="AL383" s="114"/>
      <c r="AM383" s="114"/>
      <c r="AN383" s="114"/>
      <c r="AO383" s="150"/>
      <c r="AP383" s="150"/>
      <c r="AQ383" s="150"/>
      <c r="AR383" s="280"/>
      <c r="AS383" s="280"/>
      <c r="AT383" s="280"/>
      <c r="AU383" s="280"/>
      <c r="AV383" s="280"/>
      <c r="AW383" s="280"/>
    </row>
    <row r="384" spans="1:49" s="112" customFormat="1">
      <c r="A384" s="47"/>
      <c r="B384" s="154"/>
      <c r="C384" s="4"/>
      <c r="D384" s="4"/>
      <c r="E384" s="4"/>
      <c r="F384" s="4"/>
      <c r="G384" s="4"/>
      <c r="H384" s="4"/>
      <c r="I384" s="4"/>
      <c r="J384" s="4"/>
      <c r="K384" s="4"/>
      <c r="L384" s="4"/>
      <c r="M384" s="4"/>
      <c r="N384" s="4"/>
      <c r="O384" s="52"/>
      <c r="P384" s="52"/>
      <c r="Q384" s="52"/>
      <c r="R384" s="4"/>
      <c r="S384" s="7"/>
      <c r="W384" s="7"/>
      <c r="X384" s="7"/>
      <c r="Y384" s="7"/>
      <c r="AD384" s="114"/>
      <c r="AE384" s="114"/>
      <c r="AF384" s="114"/>
      <c r="AG384" s="246"/>
      <c r="AH384" s="246"/>
      <c r="AI384" s="114"/>
      <c r="AJ384" s="114"/>
      <c r="AK384" s="114"/>
      <c r="AL384" s="114"/>
      <c r="AM384" s="114"/>
      <c r="AN384" s="114"/>
      <c r="AO384" s="150"/>
      <c r="AP384" s="150"/>
      <c r="AQ384" s="150"/>
      <c r="AR384" s="280"/>
      <c r="AS384" s="280"/>
      <c r="AT384" s="280"/>
      <c r="AU384" s="280"/>
      <c r="AV384" s="280"/>
      <c r="AW384" s="280"/>
    </row>
    <row r="385" spans="1:49" s="112" customFormat="1">
      <c r="A385" s="47"/>
      <c r="B385" s="154"/>
      <c r="C385" s="4"/>
      <c r="D385" s="4"/>
      <c r="E385" s="4"/>
      <c r="F385" s="4"/>
      <c r="G385" s="4"/>
      <c r="H385" s="4"/>
      <c r="I385" s="4"/>
      <c r="J385" s="4"/>
      <c r="K385" s="4"/>
      <c r="L385" s="4"/>
      <c r="M385" s="4"/>
      <c r="N385" s="4"/>
      <c r="O385" s="52"/>
      <c r="P385" s="52"/>
      <c r="Q385" s="52"/>
      <c r="R385" s="4"/>
      <c r="S385" s="7"/>
      <c r="W385" s="7"/>
      <c r="X385" s="7"/>
      <c r="Y385" s="7"/>
      <c r="AD385" s="114"/>
      <c r="AE385" s="114"/>
      <c r="AF385" s="114"/>
      <c r="AG385" s="246"/>
      <c r="AH385" s="246"/>
      <c r="AI385" s="114"/>
      <c r="AJ385" s="114"/>
      <c r="AK385" s="114"/>
      <c r="AL385" s="114"/>
      <c r="AM385" s="114"/>
      <c r="AN385" s="114"/>
      <c r="AO385" s="150"/>
      <c r="AP385" s="150"/>
      <c r="AQ385" s="150"/>
      <c r="AR385" s="280"/>
      <c r="AS385" s="280"/>
      <c r="AT385" s="280"/>
      <c r="AU385" s="280"/>
      <c r="AV385" s="280"/>
      <c r="AW385" s="280"/>
    </row>
    <row r="386" spans="1:49" s="112" customFormat="1">
      <c r="A386" s="47"/>
      <c r="B386" s="154"/>
      <c r="C386" s="4"/>
      <c r="D386" s="4"/>
      <c r="E386" s="4"/>
      <c r="F386" s="4"/>
      <c r="G386" s="4"/>
      <c r="H386" s="4"/>
      <c r="I386" s="4"/>
      <c r="J386" s="4"/>
      <c r="K386" s="4"/>
      <c r="L386" s="4"/>
      <c r="M386" s="4"/>
      <c r="N386" s="4"/>
      <c r="O386" s="52"/>
      <c r="P386" s="52"/>
      <c r="Q386" s="52"/>
      <c r="R386" s="4"/>
      <c r="S386" s="7"/>
      <c r="W386" s="7"/>
      <c r="X386" s="7"/>
      <c r="Y386" s="7"/>
      <c r="AD386" s="114"/>
      <c r="AE386" s="114"/>
      <c r="AF386" s="114"/>
      <c r="AG386" s="246"/>
      <c r="AH386" s="246"/>
      <c r="AI386" s="114"/>
      <c r="AJ386" s="114"/>
      <c r="AK386" s="114"/>
      <c r="AL386" s="114"/>
      <c r="AM386" s="114"/>
      <c r="AN386" s="114"/>
      <c r="AO386" s="150"/>
      <c r="AP386" s="150"/>
      <c r="AQ386" s="150"/>
      <c r="AR386" s="280"/>
      <c r="AS386" s="280"/>
      <c r="AT386" s="280"/>
      <c r="AU386" s="280"/>
      <c r="AV386" s="280"/>
      <c r="AW386" s="280"/>
    </row>
    <row r="387" spans="1:49" s="112" customFormat="1">
      <c r="A387" s="47"/>
      <c r="B387" s="154"/>
      <c r="C387" s="4"/>
      <c r="D387" s="4"/>
      <c r="E387" s="4"/>
      <c r="F387" s="4"/>
      <c r="G387" s="4"/>
      <c r="H387" s="4"/>
      <c r="I387" s="4"/>
      <c r="J387" s="4"/>
      <c r="K387" s="4"/>
      <c r="L387" s="4"/>
      <c r="M387" s="4"/>
      <c r="N387" s="4"/>
      <c r="O387" s="52"/>
      <c r="P387" s="52"/>
      <c r="Q387" s="52"/>
      <c r="R387" s="4"/>
      <c r="S387" s="7"/>
      <c r="W387" s="7"/>
      <c r="X387" s="7"/>
      <c r="Y387" s="7"/>
      <c r="AD387" s="114"/>
      <c r="AE387" s="114"/>
      <c r="AF387" s="114"/>
      <c r="AG387" s="246"/>
      <c r="AH387" s="246"/>
      <c r="AI387" s="114"/>
      <c r="AJ387" s="114"/>
      <c r="AK387" s="114"/>
      <c r="AL387" s="114"/>
      <c r="AM387" s="114"/>
      <c r="AN387" s="114"/>
      <c r="AO387" s="150"/>
      <c r="AP387" s="150"/>
      <c r="AQ387" s="150"/>
      <c r="AR387" s="280"/>
      <c r="AS387" s="280"/>
      <c r="AT387" s="280"/>
      <c r="AU387" s="280"/>
      <c r="AV387" s="280"/>
      <c r="AW387" s="280"/>
    </row>
    <row r="388" spans="1:49" s="112" customFormat="1">
      <c r="A388" s="47"/>
      <c r="B388" s="154"/>
      <c r="C388" s="4"/>
      <c r="D388" s="4"/>
      <c r="E388" s="4"/>
      <c r="F388" s="4"/>
      <c r="G388" s="4"/>
      <c r="H388" s="4"/>
      <c r="I388" s="4"/>
      <c r="J388" s="4"/>
      <c r="K388" s="4"/>
      <c r="L388" s="4"/>
      <c r="M388" s="4"/>
      <c r="N388" s="4"/>
      <c r="O388" s="52"/>
      <c r="P388" s="52"/>
      <c r="Q388" s="52"/>
      <c r="R388" s="4"/>
      <c r="S388" s="7"/>
      <c r="W388" s="7"/>
      <c r="X388" s="7"/>
      <c r="Y388" s="7"/>
      <c r="AD388" s="114"/>
      <c r="AE388" s="114"/>
      <c r="AF388" s="114"/>
      <c r="AG388" s="246"/>
      <c r="AH388" s="246"/>
      <c r="AI388" s="114"/>
      <c r="AJ388" s="114"/>
      <c r="AK388" s="114"/>
      <c r="AL388" s="114"/>
      <c r="AM388" s="114"/>
      <c r="AN388" s="114"/>
      <c r="AO388" s="150"/>
      <c r="AP388" s="150"/>
      <c r="AQ388" s="150"/>
      <c r="AR388" s="280"/>
      <c r="AS388" s="280"/>
      <c r="AT388" s="280"/>
      <c r="AU388" s="280"/>
      <c r="AV388" s="280"/>
      <c r="AW388" s="280"/>
    </row>
    <row r="389" spans="1:49" s="112" customFormat="1">
      <c r="A389" s="47"/>
      <c r="B389" s="154"/>
      <c r="C389" s="4"/>
      <c r="D389" s="4"/>
      <c r="E389" s="4"/>
      <c r="F389" s="4"/>
      <c r="G389" s="4"/>
      <c r="H389" s="4"/>
      <c r="I389" s="4"/>
      <c r="J389" s="4"/>
      <c r="K389" s="4"/>
      <c r="L389" s="4"/>
      <c r="M389" s="4"/>
      <c r="N389" s="4"/>
      <c r="O389" s="52"/>
      <c r="P389" s="52"/>
      <c r="Q389" s="52"/>
      <c r="R389" s="4"/>
      <c r="S389" s="7"/>
      <c r="W389" s="7"/>
      <c r="X389" s="7"/>
      <c r="Y389" s="7"/>
      <c r="AD389" s="114"/>
      <c r="AE389" s="114"/>
      <c r="AF389" s="114"/>
      <c r="AG389" s="246"/>
      <c r="AH389" s="246"/>
      <c r="AI389" s="114"/>
      <c r="AJ389" s="114"/>
      <c r="AK389" s="114"/>
      <c r="AL389" s="114"/>
      <c r="AM389" s="114"/>
      <c r="AN389" s="114"/>
      <c r="AO389" s="150"/>
      <c r="AP389" s="150"/>
      <c r="AQ389" s="150"/>
      <c r="AR389" s="280"/>
      <c r="AS389" s="280"/>
      <c r="AT389" s="280"/>
      <c r="AU389" s="280"/>
      <c r="AV389" s="280"/>
      <c r="AW389" s="280"/>
    </row>
    <row r="390" spans="1:49" s="112" customFormat="1">
      <c r="A390" s="47"/>
      <c r="B390" s="154"/>
      <c r="C390" s="4"/>
      <c r="D390" s="4"/>
      <c r="E390" s="4"/>
      <c r="F390" s="4"/>
      <c r="G390" s="4"/>
      <c r="H390" s="4"/>
      <c r="I390" s="4"/>
      <c r="J390" s="4"/>
      <c r="K390" s="4"/>
      <c r="L390" s="4"/>
      <c r="M390" s="4"/>
      <c r="N390" s="4"/>
      <c r="O390" s="52"/>
      <c r="P390" s="52"/>
      <c r="Q390" s="52"/>
      <c r="R390" s="4"/>
      <c r="S390" s="7"/>
      <c r="W390" s="7"/>
      <c r="X390" s="7"/>
      <c r="Y390" s="7"/>
      <c r="AD390" s="114"/>
      <c r="AE390" s="114"/>
      <c r="AF390" s="114"/>
      <c r="AG390" s="246"/>
      <c r="AH390" s="246"/>
      <c r="AI390" s="114"/>
      <c r="AJ390" s="114"/>
      <c r="AK390" s="114"/>
      <c r="AL390" s="114"/>
      <c r="AM390" s="114"/>
      <c r="AN390" s="114"/>
      <c r="AO390" s="150"/>
      <c r="AP390" s="150"/>
      <c r="AQ390" s="150"/>
      <c r="AR390" s="280"/>
      <c r="AS390" s="280"/>
      <c r="AT390" s="280"/>
      <c r="AU390" s="280"/>
      <c r="AV390" s="280"/>
      <c r="AW390" s="280"/>
    </row>
    <row r="391" spans="1:49" s="112" customFormat="1">
      <c r="A391" s="47"/>
      <c r="B391" s="154"/>
      <c r="C391" s="4"/>
      <c r="D391" s="4"/>
      <c r="E391" s="4"/>
      <c r="F391" s="4"/>
      <c r="G391" s="4"/>
      <c r="H391" s="4"/>
      <c r="I391" s="4"/>
      <c r="J391" s="4"/>
      <c r="K391" s="4"/>
      <c r="L391" s="4"/>
      <c r="M391" s="4"/>
      <c r="N391" s="4"/>
      <c r="O391" s="52"/>
      <c r="P391" s="52"/>
      <c r="Q391" s="52"/>
      <c r="R391" s="4"/>
      <c r="S391" s="7"/>
      <c r="W391" s="7"/>
      <c r="X391" s="7"/>
      <c r="Y391" s="7"/>
      <c r="AD391" s="114"/>
      <c r="AE391" s="114"/>
      <c r="AF391" s="114"/>
      <c r="AG391" s="246"/>
      <c r="AH391" s="246"/>
      <c r="AI391" s="114"/>
      <c r="AJ391" s="114"/>
      <c r="AK391" s="114"/>
      <c r="AL391" s="114"/>
      <c r="AM391" s="114"/>
      <c r="AN391" s="114"/>
      <c r="AO391" s="150"/>
      <c r="AP391" s="150"/>
      <c r="AQ391" s="150"/>
      <c r="AR391" s="280"/>
      <c r="AS391" s="280"/>
      <c r="AT391" s="280"/>
      <c r="AU391" s="280"/>
      <c r="AV391" s="280"/>
      <c r="AW391" s="280"/>
    </row>
    <row r="392" spans="1:49" s="112" customFormat="1">
      <c r="A392" s="47"/>
      <c r="B392" s="154"/>
      <c r="C392" s="4"/>
      <c r="D392" s="4"/>
      <c r="E392" s="4"/>
      <c r="F392" s="4"/>
      <c r="G392" s="4"/>
      <c r="H392" s="4"/>
      <c r="I392" s="4"/>
      <c r="J392" s="4"/>
      <c r="K392" s="4"/>
      <c r="L392" s="4"/>
      <c r="M392" s="4"/>
      <c r="N392" s="4"/>
      <c r="O392" s="52"/>
      <c r="P392" s="52"/>
      <c r="Q392" s="52"/>
      <c r="R392" s="4"/>
      <c r="S392" s="7"/>
      <c r="W392" s="7"/>
      <c r="X392" s="7"/>
      <c r="Y392" s="7"/>
      <c r="AD392" s="114"/>
      <c r="AE392" s="114"/>
      <c r="AF392" s="114"/>
      <c r="AG392" s="246"/>
      <c r="AH392" s="246"/>
      <c r="AI392" s="114"/>
      <c r="AJ392" s="114"/>
      <c r="AK392" s="114"/>
      <c r="AL392" s="114"/>
      <c r="AM392" s="114"/>
      <c r="AN392" s="114"/>
      <c r="AO392" s="150"/>
      <c r="AP392" s="150"/>
      <c r="AQ392" s="150"/>
      <c r="AR392" s="280"/>
      <c r="AS392" s="280"/>
      <c r="AT392" s="280"/>
      <c r="AU392" s="280"/>
      <c r="AV392" s="280"/>
      <c r="AW392" s="280"/>
    </row>
    <row r="393" spans="1:49" s="112" customFormat="1">
      <c r="A393" s="47"/>
      <c r="B393" s="154"/>
      <c r="C393" s="4"/>
      <c r="D393" s="4"/>
      <c r="E393" s="4"/>
      <c r="F393" s="4"/>
      <c r="G393" s="4"/>
      <c r="H393" s="4"/>
      <c r="I393" s="4"/>
      <c r="J393" s="4"/>
      <c r="K393" s="4"/>
      <c r="L393" s="4"/>
      <c r="M393" s="4"/>
      <c r="N393" s="4"/>
      <c r="O393" s="52"/>
      <c r="P393" s="52"/>
      <c r="Q393" s="52"/>
      <c r="R393" s="4"/>
      <c r="S393" s="7"/>
      <c r="W393" s="7"/>
      <c r="X393" s="7"/>
      <c r="Y393" s="7"/>
      <c r="AD393" s="114"/>
      <c r="AE393" s="114"/>
      <c r="AF393" s="114"/>
      <c r="AG393" s="246"/>
      <c r="AH393" s="246"/>
      <c r="AI393" s="114"/>
      <c r="AJ393" s="114"/>
      <c r="AK393" s="114"/>
      <c r="AL393" s="114"/>
      <c r="AM393" s="114"/>
      <c r="AN393" s="114"/>
      <c r="AO393" s="150"/>
      <c r="AP393" s="150"/>
      <c r="AQ393" s="150"/>
      <c r="AR393" s="280"/>
      <c r="AS393" s="280"/>
      <c r="AT393" s="280"/>
      <c r="AU393" s="280"/>
      <c r="AV393" s="280"/>
      <c r="AW393" s="280"/>
    </row>
    <row r="394" spans="1:49" s="112" customFormat="1">
      <c r="A394" s="47"/>
      <c r="B394" s="154"/>
      <c r="C394" s="4"/>
      <c r="D394" s="4"/>
      <c r="E394" s="4"/>
      <c r="F394" s="4"/>
      <c r="G394" s="4"/>
      <c r="H394" s="4"/>
      <c r="I394" s="4"/>
      <c r="J394" s="4"/>
      <c r="K394" s="4"/>
      <c r="L394" s="4"/>
      <c r="M394" s="4"/>
      <c r="N394" s="4"/>
      <c r="O394" s="52"/>
      <c r="P394" s="52"/>
      <c r="Q394" s="52"/>
      <c r="R394" s="4"/>
      <c r="S394" s="7"/>
      <c r="W394" s="7"/>
      <c r="X394" s="7"/>
      <c r="Y394" s="7"/>
      <c r="AD394" s="114"/>
      <c r="AE394" s="114"/>
      <c r="AF394" s="114"/>
      <c r="AG394" s="246"/>
      <c r="AH394" s="246"/>
      <c r="AI394" s="114"/>
      <c r="AJ394" s="114"/>
      <c r="AK394" s="114"/>
      <c r="AL394" s="114"/>
      <c r="AM394" s="114"/>
      <c r="AN394" s="114"/>
      <c r="AO394" s="150"/>
      <c r="AP394" s="150"/>
      <c r="AQ394" s="150"/>
      <c r="AR394" s="280"/>
      <c r="AS394" s="280"/>
      <c r="AT394" s="280"/>
      <c r="AU394" s="280"/>
      <c r="AV394" s="280"/>
      <c r="AW394" s="280"/>
    </row>
    <row r="395" spans="1:49" s="112" customFormat="1">
      <c r="A395" s="47"/>
      <c r="B395" s="154"/>
      <c r="C395" s="4"/>
      <c r="D395" s="4"/>
      <c r="E395" s="4"/>
      <c r="F395" s="4"/>
      <c r="G395" s="4"/>
      <c r="H395" s="4"/>
      <c r="I395" s="4"/>
      <c r="J395" s="4"/>
      <c r="K395" s="4"/>
      <c r="L395" s="4"/>
      <c r="M395" s="4"/>
      <c r="N395" s="4"/>
      <c r="O395" s="52"/>
      <c r="P395" s="52"/>
      <c r="Q395" s="52"/>
      <c r="R395" s="4"/>
      <c r="S395" s="7"/>
      <c r="W395" s="7"/>
      <c r="X395" s="7"/>
      <c r="Y395" s="7"/>
      <c r="AD395" s="114"/>
      <c r="AE395" s="114"/>
      <c r="AF395" s="114"/>
      <c r="AG395" s="246"/>
      <c r="AH395" s="246"/>
      <c r="AI395" s="114"/>
      <c r="AJ395" s="114"/>
      <c r="AK395" s="114"/>
      <c r="AL395" s="114"/>
      <c r="AM395" s="114"/>
      <c r="AN395" s="114"/>
      <c r="AO395" s="150"/>
      <c r="AP395" s="150"/>
      <c r="AQ395" s="150"/>
      <c r="AR395" s="280"/>
      <c r="AS395" s="280"/>
      <c r="AT395" s="280"/>
      <c r="AU395" s="280"/>
      <c r="AV395" s="280"/>
      <c r="AW395" s="280"/>
    </row>
    <row r="396" spans="1:49" s="112" customFormat="1">
      <c r="A396" s="47"/>
      <c r="B396" s="154"/>
      <c r="C396" s="4"/>
      <c r="D396" s="4"/>
      <c r="E396" s="4"/>
      <c r="F396" s="4"/>
      <c r="G396" s="4"/>
      <c r="H396" s="4"/>
      <c r="I396" s="4"/>
      <c r="J396" s="4"/>
      <c r="K396" s="4"/>
      <c r="L396" s="4"/>
      <c r="M396" s="4"/>
      <c r="N396" s="4"/>
      <c r="O396" s="52"/>
      <c r="P396" s="52"/>
      <c r="Q396" s="52"/>
      <c r="R396" s="4"/>
      <c r="S396" s="7"/>
      <c r="W396" s="7"/>
      <c r="X396" s="7"/>
      <c r="Y396" s="7"/>
      <c r="AD396" s="114"/>
      <c r="AE396" s="114"/>
      <c r="AF396" s="114"/>
      <c r="AG396" s="246"/>
      <c r="AH396" s="246"/>
      <c r="AI396" s="114"/>
      <c r="AJ396" s="114"/>
      <c r="AK396" s="114"/>
      <c r="AL396" s="114"/>
      <c r="AM396" s="114"/>
      <c r="AN396" s="114"/>
      <c r="AO396" s="150"/>
      <c r="AP396" s="150"/>
      <c r="AQ396" s="150"/>
      <c r="AR396" s="280"/>
      <c r="AS396" s="280"/>
      <c r="AT396" s="280"/>
      <c r="AU396" s="280"/>
      <c r="AV396" s="280"/>
      <c r="AW396" s="280"/>
    </row>
    <row r="397" spans="1:49" s="112" customFormat="1">
      <c r="A397" s="47"/>
      <c r="B397" s="154"/>
      <c r="C397" s="4"/>
      <c r="D397" s="4"/>
      <c r="E397" s="4"/>
      <c r="F397" s="4"/>
      <c r="G397" s="4"/>
      <c r="H397" s="4"/>
      <c r="I397" s="4"/>
      <c r="J397" s="4"/>
      <c r="K397" s="4"/>
      <c r="L397" s="4"/>
      <c r="M397" s="4"/>
      <c r="N397" s="4"/>
      <c r="O397" s="52"/>
      <c r="P397" s="52"/>
      <c r="Q397" s="52"/>
      <c r="R397" s="4"/>
      <c r="S397" s="7"/>
      <c r="W397" s="7"/>
      <c r="X397" s="7"/>
      <c r="Y397" s="7"/>
      <c r="AD397" s="114"/>
      <c r="AE397" s="114"/>
      <c r="AF397" s="114"/>
      <c r="AG397" s="246"/>
      <c r="AH397" s="246"/>
      <c r="AI397" s="114"/>
      <c r="AJ397" s="114"/>
      <c r="AK397" s="114"/>
      <c r="AL397" s="114"/>
      <c r="AM397" s="114"/>
      <c r="AN397" s="114"/>
      <c r="AO397" s="150"/>
      <c r="AP397" s="150"/>
      <c r="AQ397" s="150"/>
      <c r="AR397" s="280"/>
      <c r="AS397" s="280"/>
      <c r="AT397" s="280"/>
      <c r="AU397" s="280"/>
      <c r="AV397" s="280"/>
      <c r="AW397" s="280"/>
    </row>
    <row r="398" spans="1:49" s="112" customFormat="1">
      <c r="A398" s="47"/>
      <c r="B398" s="154"/>
      <c r="C398" s="4"/>
      <c r="D398" s="4"/>
      <c r="E398" s="4"/>
      <c r="F398" s="4"/>
      <c r="G398" s="4"/>
      <c r="H398" s="4"/>
      <c r="I398" s="4"/>
      <c r="J398" s="4"/>
      <c r="K398" s="4"/>
      <c r="L398" s="4"/>
      <c r="M398" s="4"/>
      <c r="N398" s="4"/>
      <c r="O398" s="52"/>
      <c r="P398" s="52"/>
      <c r="Q398" s="52"/>
      <c r="R398" s="4"/>
      <c r="S398" s="7"/>
      <c r="W398" s="7"/>
      <c r="X398" s="7"/>
      <c r="Y398" s="7"/>
      <c r="AD398" s="114"/>
      <c r="AE398" s="114"/>
      <c r="AF398" s="114"/>
      <c r="AG398" s="246"/>
      <c r="AH398" s="246"/>
      <c r="AI398" s="114"/>
      <c r="AJ398" s="114"/>
      <c r="AK398" s="114"/>
      <c r="AL398" s="114"/>
      <c r="AM398" s="114"/>
      <c r="AN398" s="114"/>
      <c r="AO398" s="150"/>
      <c r="AP398" s="150"/>
      <c r="AQ398" s="150"/>
      <c r="AR398" s="280"/>
      <c r="AS398" s="280"/>
      <c r="AT398" s="280"/>
      <c r="AU398" s="280"/>
      <c r="AV398" s="280"/>
      <c r="AW398" s="280"/>
    </row>
    <row r="399" spans="1:49" s="112" customFormat="1">
      <c r="A399" s="47"/>
      <c r="B399" s="154"/>
      <c r="C399" s="4"/>
      <c r="D399" s="4"/>
      <c r="E399" s="4"/>
      <c r="F399" s="4"/>
      <c r="G399" s="4"/>
      <c r="H399" s="4"/>
      <c r="I399" s="4"/>
      <c r="J399" s="4"/>
      <c r="K399" s="4"/>
      <c r="L399" s="4"/>
      <c r="M399" s="4"/>
      <c r="N399" s="4"/>
      <c r="O399" s="52"/>
      <c r="P399" s="52"/>
      <c r="Q399" s="52"/>
      <c r="R399" s="4"/>
      <c r="S399" s="7"/>
      <c r="W399" s="7"/>
      <c r="X399" s="7"/>
      <c r="Y399" s="7"/>
      <c r="AD399" s="114"/>
      <c r="AE399" s="114"/>
      <c r="AF399" s="114"/>
      <c r="AG399" s="246"/>
      <c r="AH399" s="246"/>
      <c r="AI399" s="114"/>
      <c r="AJ399" s="114"/>
      <c r="AK399" s="114"/>
      <c r="AL399" s="114"/>
      <c r="AM399" s="114"/>
      <c r="AN399" s="114"/>
      <c r="AO399" s="150"/>
      <c r="AP399" s="150"/>
      <c r="AQ399" s="150"/>
      <c r="AR399" s="280"/>
      <c r="AS399" s="280"/>
      <c r="AT399" s="280"/>
      <c r="AU399" s="280"/>
      <c r="AV399" s="280"/>
      <c r="AW399" s="280"/>
    </row>
    <row r="400" spans="1:49" s="112" customFormat="1">
      <c r="A400" s="47"/>
      <c r="B400" s="154"/>
      <c r="C400" s="4"/>
      <c r="D400" s="4"/>
      <c r="E400" s="4"/>
      <c r="F400" s="4"/>
      <c r="G400" s="4"/>
      <c r="H400" s="4"/>
      <c r="I400" s="4"/>
      <c r="J400" s="4"/>
      <c r="K400" s="4"/>
      <c r="L400" s="4"/>
      <c r="M400" s="4"/>
      <c r="N400" s="4"/>
      <c r="O400" s="52"/>
      <c r="P400" s="52"/>
      <c r="Q400" s="52"/>
      <c r="R400" s="4"/>
      <c r="S400" s="7"/>
      <c r="W400" s="7"/>
      <c r="X400" s="7"/>
      <c r="Y400" s="7"/>
      <c r="AD400" s="114"/>
      <c r="AE400" s="114"/>
      <c r="AF400" s="114"/>
      <c r="AG400" s="246"/>
      <c r="AH400" s="246"/>
      <c r="AI400" s="114"/>
      <c r="AJ400" s="114"/>
      <c r="AK400" s="114"/>
      <c r="AL400" s="114"/>
      <c r="AM400" s="114"/>
      <c r="AN400" s="114"/>
      <c r="AO400" s="150"/>
      <c r="AP400" s="150"/>
      <c r="AQ400" s="150"/>
      <c r="AR400" s="280"/>
      <c r="AS400" s="280"/>
      <c r="AT400" s="280"/>
      <c r="AU400" s="280"/>
      <c r="AV400" s="280"/>
      <c r="AW400" s="280"/>
    </row>
    <row r="401" spans="1:49" s="112" customFormat="1">
      <c r="A401" s="47"/>
      <c r="B401" s="154"/>
      <c r="C401" s="4"/>
      <c r="D401" s="4"/>
      <c r="E401" s="4"/>
      <c r="F401" s="4"/>
      <c r="G401" s="4"/>
      <c r="H401" s="4"/>
      <c r="I401" s="4"/>
      <c r="J401" s="4"/>
      <c r="K401" s="4"/>
      <c r="L401" s="4"/>
      <c r="M401" s="4"/>
      <c r="N401" s="4"/>
      <c r="O401" s="52"/>
      <c r="P401" s="52"/>
      <c r="Q401" s="52"/>
      <c r="R401" s="4"/>
      <c r="S401" s="7"/>
      <c r="W401" s="7"/>
      <c r="X401" s="7"/>
      <c r="Y401" s="7"/>
      <c r="AD401" s="114"/>
      <c r="AE401" s="114"/>
      <c r="AF401" s="114"/>
      <c r="AG401" s="246"/>
      <c r="AH401" s="246"/>
      <c r="AI401" s="114"/>
      <c r="AJ401" s="114"/>
      <c r="AK401" s="114"/>
      <c r="AL401" s="114"/>
      <c r="AM401" s="114"/>
      <c r="AN401" s="114"/>
      <c r="AO401" s="150"/>
      <c r="AP401" s="150"/>
      <c r="AQ401" s="150"/>
      <c r="AR401" s="280"/>
      <c r="AS401" s="280"/>
      <c r="AT401" s="280"/>
      <c r="AU401" s="280"/>
      <c r="AV401" s="280"/>
      <c r="AW401" s="280"/>
    </row>
    <row r="402" spans="1:49" s="112" customFormat="1">
      <c r="A402" s="47"/>
      <c r="B402" s="154"/>
      <c r="C402" s="4"/>
      <c r="D402" s="4"/>
      <c r="E402" s="4"/>
      <c r="F402" s="4"/>
      <c r="G402" s="4"/>
      <c r="H402" s="4"/>
      <c r="I402" s="4"/>
      <c r="J402" s="4"/>
      <c r="K402" s="4"/>
      <c r="L402" s="4"/>
      <c r="M402" s="4"/>
      <c r="N402" s="4"/>
      <c r="O402" s="52"/>
      <c r="P402" s="52"/>
      <c r="Q402" s="52"/>
      <c r="R402" s="4"/>
      <c r="S402" s="7"/>
      <c r="W402" s="7"/>
      <c r="X402" s="7"/>
      <c r="Y402" s="7"/>
      <c r="AD402" s="114"/>
      <c r="AE402" s="114"/>
      <c r="AF402" s="114"/>
      <c r="AG402" s="246"/>
      <c r="AH402" s="246"/>
      <c r="AI402" s="114"/>
      <c r="AJ402" s="114"/>
      <c r="AK402" s="114"/>
      <c r="AL402" s="114"/>
      <c r="AM402" s="114"/>
      <c r="AN402" s="114"/>
      <c r="AO402" s="150"/>
      <c r="AP402" s="150"/>
      <c r="AQ402" s="150"/>
      <c r="AR402" s="280"/>
      <c r="AS402" s="280"/>
      <c r="AT402" s="280"/>
      <c r="AU402" s="280"/>
      <c r="AV402" s="280"/>
      <c r="AW402" s="280"/>
    </row>
    <row r="403" spans="1:49" s="112" customFormat="1">
      <c r="A403" s="47"/>
      <c r="B403" s="154"/>
      <c r="C403" s="4"/>
      <c r="D403" s="4"/>
      <c r="E403" s="4"/>
      <c r="F403" s="4"/>
      <c r="G403" s="4"/>
      <c r="H403" s="4"/>
      <c r="I403" s="4"/>
      <c r="J403" s="4"/>
      <c r="K403" s="4"/>
      <c r="L403" s="4"/>
      <c r="M403" s="4"/>
      <c r="N403" s="4"/>
      <c r="O403" s="52"/>
      <c r="P403" s="52"/>
      <c r="Q403" s="52"/>
      <c r="R403" s="4"/>
      <c r="S403" s="7"/>
      <c r="W403" s="7"/>
      <c r="X403" s="7"/>
      <c r="Y403" s="7"/>
      <c r="AD403" s="114"/>
      <c r="AE403" s="114"/>
      <c r="AF403" s="114"/>
      <c r="AG403" s="246"/>
      <c r="AH403" s="246"/>
      <c r="AI403" s="114"/>
      <c r="AJ403" s="114"/>
      <c r="AK403" s="114"/>
      <c r="AL403" s="114"/>
      <c r="AM403" s="114"/>
      <c r="AN403" s="114"/>
      <c r="AO403" s="150"/>
      <c r="AP403" s="150"/>
      <c r="AQ403" s="150"/>
      <c r="AR403" s="280"/>
      <c r="AS403" s="280"/>
      <c r="AT403" s="280"/>
      <c r="AU403" s="280"/>
      <c r="AV403" s="280"/>
      <c r="AW403" s="280"/>
    </row>
    <row r="404" spans="1:49" s="112" customFormat="1">
      <c r="A404" s="47"/>
      <c r="B404" s="154"/>
      <c r="C404" s="4"/>
      <c r="D404" s="4"/>
      <c r="E404" s="4"/>
      <c r="F404" s="4"/>
      <c r="G404" s="4"/>
      <c r="H404" s="4"/>
      <c r="I404" s="4"/>
      <c r="J404" s="4"/>
      <c r="K404" s="4"/>
      <c r="L404" s="4"/>
      <c r="M404" s="4"/>
      <c r="N404" s="4"/>
      <c r="O404" s="52"/>
      <c r="P404" s="52"/>
      <c r="Q404" s="52"/>
      <c r="R404" s="4"/>
      <c r="S404" s="7"/>
      <c r="W404" s="7"/>
      <c r="X404" s="7"/>
      <c r="Y404" s="7"/>
      <c r="AD404" s="114"/>
      <c r="AE404" s="114"/>
      <c r="AF404" s="114"/>
      <c r="AG404" s="246"/>
      <c r="AH404" s="246"/>
      <c r="AI404" s="114"/>
      <c r="AJ404" s="114"/>
      <c r="AK404" s="114"/>
      <c r="AL404" s="114"/>
      <c r="AM404" s="114"/>
      <c r="AN404" s="114"/>
      <c r="AO404" s="150"/>
      <c r="AP404" s="150"/>
      <c r="AQ404" s="150"/>
      <c r="AR404" s="280"/>
      <c r="AS404" s="280"/>
      <c r="AT404" s="280"/>
      <c r="AU404" s="280"/>
      <c r="AV404" s="280"/>
      <c r="AW404" s="280"/>
    </row>
    <row r="405" spans="1:49" s="112" customFormat="1">
      <c r="A405" s="47"/>
      <c r="B405" s="154"/>
      <c r="C405" s="4"/>
      <c r="D405" s="4"/>
      <c r="E405" s="4"/>
      <c r="F405" s="4"/>
      <c r="G405" s="4"/>
      <c r="H405" s="4"/>
      <c r="I405" s="4"/>
      <c r="J405" s="4"/>
      <c r="K405" s="4"/>
      <c r="L405" s="4"/>
      <c r="M405" s="4"/>
      <c r="N405" s="4"/>
      <c r="O405" s="52"/>
      <c r="P405" s="52"/>
      <c r="Q405" s="52"/>
      <c r="R405" s="4"/>
      <c r="S405" s="7"/>
      <c r="W405" s="7"/>
      <c r="X405" s="7"/>
      <c r="Y405" s="7"/>
      <c r="AD405" s="114"/>
      <c r="AE405" s="114"/>
      <c r="AF405" s="114"/>
      <c r="AG405" s="246"/>
      <c r="AH405" s="246"/>
      <c r="AI405" s="114"/>
      <c r="AJ405" s="114"/>
      <c r="AK405" s="114"/>
      <c r="AL405" s="114"/>
      <c r="AM405" s="114"/>
      <c r="AN405" s="114"/>
      <c r="AO405" s="150"/>
      <c r="AP405" s="150"/>
      <c r="AQ405" s="150"/>
      <c r="AR405" s="280"/>
      <c r="AS405" s="280"/>
      <c r="AT405" s="280"/>
      <c r="AU405" s="280"/>
      <c r="AV405" s="280"/>
      <c r="AW405" s="280"/>
    </row>
    <row r="406" spans="1:49" s="112" customFormat="1">
      <c r="A406" s="47"/>
      <c r="B406" s="154"/>
      <c r="C406" s="4"/>
      <c r="D406" s="4"/>
      <c r="E406" s="4"/>
      <c r="F406" s="4"/>
      <c r="G406" s="4"/>
      <c r="H406" s="4"/>
      <c r="I406" s="4"/>
      <c r="J406" s="4"/>
      <c r="K406" s="4"/>
      <c r="L406" s="4"/>
      <c r="M406" s="4"/>
      <c r="N406" s="4"/>
      <c r="O406" s="52"/>
      <c r="P406" s="52"/>
      <c r="Q406" s="52"/>
      <c r="R406" s="4"/>
      <c r="S406" s="7"/>
      <c r="W406" s="7"/>
      <c r="X406" s="7"/>
      <c r="Y406" s="7"/>
      <c r="AD406" s="114"/>
      <c r="AE406" s="114"/>
      <c r="AF406" s="114"/>
      <c r="AG406" s="246"/>
      <c r="AH406" s="246"/>
      <c r="AI406" s="114"/>
      <c r="AJ406" s="114"/>
      <c r="AK406" s="114"/>
      <c r="AL406" s="114"/>
      <c r="AM406" s="114"/>
      <c r="AN406" s="114"/>
      <c r="AO406" s="150"/>
      <c r="AP406" s="150"/>
      <c r="AQ406" s="150"/>
      <c r="AR406" s="280"/>
      <c r="AS406" s="280"/>
      <c r="AT406" s="280"/>
      <c r="AU406" s="280"/>
      <c r="AV406" s="280"/>
      <c r="AW406" s="280"/>
    </row>
    <row r="407" spans="1:49" s="112" customFormat="1">
      <c r="A407" s="47"/>
      <c r="B407" s="154"/>
      <c r="C407" s="4"/>
      <c r="D407" s="4"/>
      <c r="E407" s="4"/>
      <c r="F407" s="4"/>
      <c r="G407" s="4"/>
      <c r="H407" s="4"/>
      <c r="I407" s="4"/>
      <c r="J407" s="4"/>
      <c r="K407" s="4"/>
      <c r="L407" s="4"/>
      <c r="M407" s="4"/>
      <c r="N407" s="4"/>
      <c r="O407" s="52"/>
      <c r="P407" s="52"/>
      <c r="Q407" s="52"/>
      <c r="R407" s="4"/>
      <c r="S407" s="7"/>
      <c r="W407" s="7"/>
      <c r="X407" s="7"/>
      <c r="Y407" s="7"/>
      <c r="AD407" s="114"/>
      <c r="AE407" s="114"/>
      <c r="AF407" s="114"/>
      <c r="AG407" s="246"/>
      <c r="AH407" s="246"/>
      <c r="AI407" s="114"/>
      <c r="AJ407" s="114"/>
      <c r="AK407" s="114"/>
      <c r="AL407" s="114"/>
      <c r="AM407" s="114"/>
      <c r="AN407" s="114"/>
      <c r="AO407" s="150"/>
      <c r="AP407" s="150"/>
      <c r="AQ407" s="150"/>
      <c r="AR407" s="280"/>
      <c r="AS407" s="280"/>
      <c r="AT407" s="280"/>
      <c r="AU407" s="280"/>
      <c r="AV407" s="280"/>
      <c r="AW407" s="280"/>
    </row>
    <row r="408" spans="1:49" s="112" customFormat="1">
      <c r="A408" s="47"/>
      <c r="B408" s="154"/>
      <c r="C408" s="4"/>
      <c r="D408" s="4"/>
      <c r="E408" s="4"/>
      <c r="F408" s="4"/>
      <c r="G408" s="4"/>
      <c r="H408" s="4"/>
      <c r="I408" s="4"/>
      <c r="J408" s="4"/>
      <c r="K408" s="4"/>
      <c r="L408" s="4"/>
      <c r="M408" s="4"/>
      <c r="N408" s="4"/>
      <c r="O408" s="52"/>
      <c r="P408" s="52"/>
      <c r="Q408" s="52"/>
      <c r="R408" s="4"/>
      <c r="S408" s="7"/>
      <c r="W408" s="7"/>
      <c r="X408" s="7"/>
      <c r="Y408" s="7"/>
      <c r="AD408" s="114"/>
      <c r="AE408" s="114"/>
      <c r="AF408" s="114"/>
      <c r="AG408" s="246"/>
      <c r="AH408" s="246"/>
      <c r="AI408" s="114"/>
      <c r="AJ408" s="114"/>
      <c r="AK408" s="114"/>
      <c r="AL408" s="114"/>
      <c r="AM408" s="114"/>
      <c r="AN408" s="114"/>
      <c r="AO408" s="150"/>
      <c r="AP408" s="150"/>
      <c r="AQ408" s="150"/>
      <c r="AR408" s="280"/>
      <c r="AS408" s="280"/>
      <c r="AT408" s="280"/>
      <c r="AU408" s="280"/>
      <c r="AV408" s="280"/>
      <c r="AW408" s="280"/>
    </row>
    <row r="409" spans="1:49" s="112" customFormat="1">
      <c r="A409" s="47"/>
      <c r="B409" s="154"/>
      <c r="C409" s="4"/>
      <c r="D409" s="4"/>
      <c r="E409" s="4"/>
      <c r="F409" s="4"/>
      <c r="G409" s="4"/>
      <c r="H409" s="4"/>
      <c r="I409" s="4"/>
      <c r="J409" s="4"/>
      <c r="K409" s="4"/>
      <c r="L409" s="4"/>
      <c r="M409" s="4"/>
      <c r="N409" s="4"/>
      <c r="O409" s="52"/>
      <c r="P409" s="52"/>
      <c r="Q409" s="52"/>
      <c r="R409" s="4"/>
      <c r="S409" s="7"/>
      <c r="W409" s="7"/>
      <c r="X409" s="7"/>
      <c r="Y409" s="7"/>
      <c r="AD409" s="114"/>
      <c r="AE409" s="114"/>
      <c r="AF409" s="114"/>
      <c r="AG409" s="246"/>
      <c r="AH409" s="246"/>
      <c r="AI409" s="114"/>
      <c r="AJ409" s="114"/>
      <c r="AK409" s="114"/>
      <c r="AL409" s="114"/>
      <c r="AM409" s="114"/>
      <c r="AN409" s="114"/>
      <c r="AO409" s="150"/>
      <c r="AP409" s="150"/>
      <c r="AQ409" s="150"/>
      <c r="AR409" s="280"/>
      <c r="AS409" s="280"/>
      <c r="AT409" s="280"/>
      <c r="AU409" s="280"/>
      <c r="AV409" s="280"/>
      <c r="AW409" s="280"/>
    </row>
    <row r="410" spans="1:49" s="112" customFormat="1">
      <c r="A410" s="47"/>
      <c r="B410" s="154"/>
      <c r="C410" s="4"/>
      <c r="D410" s="4"/>
      <c r="E410" s="4"/>
      <c r="F410" s="4"/>
      <c r="G410" s="4"/>
      <c r="H410" s="4"/>
      <c r="I410" s="4"/>
      <c r="J410" s="4"/>
      <c r="K410" s="4"/>
      <c r="L410" s="4"/>
      <c r="M410" s="4"/>
      <c r="N410" s="4"/>
      <c r="O410" s="52"/>
      <c r="P410" s="52"/>
      <c r="Q410" s="52"/>
      <c r="R410" s="4"/>
      <c r="S410" s="7"/>
      <c r="W410" s="7"/>
      <c r="X410" s="7"/>
      <c r="Y410" s="7"/>
      <c r="AD410" s="114"/>
      <c r="AE410" s="114"/>
      <c r="AF410" s="114"/>
      <c r="AG410" s="246"/>
      <c r="AH410" s="246"/>
      <c r="AI410" s="114"/>
      <c r="AJ410" s="114"/>
      <c r="AK410" s="114"/>
      <c r="AL410" s="114"/>
      <c r="AM410" s="114"/>
      <c r="AN410" s="114"/>
      <c r="AO410" s="150"/>
      <c r="AP410" s="150"/>
      <c r="AQ410" s="150"/>
      <c r="AR410" s="280"/>
      <c r="AS410" s="280"/>
      <c r="AT410" s="280"/>
      <c r="AU410" s="280"/>
      <c r="AV410" s="280"/>
      <c r="AW410" s="280"/>
    </row>
    <row r="411" spans="1:49" s="112" customFormat="1">
      <c r="A411" s="47"/>
      <c r="B411" s="154"/>
      <c r="C411" s="4"/>
      <c r="D411" s="4"/>
      <c r="E411" s="4"/>
      <c r="F411" s="4"/>
      <c r="G411" s="4"/>
      <c r="H411" s="4"/>
      <c r="I411" s="4"/>
      <c r="J411" s="4"/>
      <c r="K411" s="4"/>
      <c r="L411" s="4"/>
      <c r="M411" s="4"/>
      <c r="N411" s="4"/>
      <c r="O411" s="52"/>
      <c r="P411" s="52"/>
      <c r="Q411" s="52"/>
      <c r="R411" s="4"/>
      <c r="S411" s="7"/>
      <c r="W411" s="7"/>
      <c r="X411" s="7"/>
      <c r="Y411" s="7"/>
      <c r="AD411" s="114"/>
      <c r="AE411" s="114"/>
      <c r="AF411" s="114"/>
      <c r="AG411" s="246"/>
      <c r="AH411" s="246"/>
      <c r="AI411" s="114"/>
      <c r="AJ411" s="114"/>
      <c r="AK411" s="114"/>
      <c r="AL411" s="114"/>
      <c r="AM411" s="114"/>
      <c r="AN411" s="114"/>
      <c r="AO411" s="150"/>
      <c r="AP411" s="150"/>
      <c r="AQ411" s="150"/>
      <c r="AR411" s="280"/>
      <c r="AS411" s="280"/>
      <c r="AT411" s="280"/>
      <c r="AU411" s="280"/>
      <c r="AV411" s="280"/>
      <c r="AW411" s="280"/>
    </row>
    <row r="412" spans="1:49" s="112" customFormat="1">
      <c r="A412" s="47"/>
      <c r="B412" s="154"/>
      <c r="C412" s="4"/>
      <c r="D412" s="4"/>
      <c r="E412" s="4"/>
      <c r="F412" s="4"/>
      <c r="G412" s="4"/>
      <c r="H412" s="4"/>
      <c r="I412" s="4"/>
      <c r="J412" s="4"/>
      <c r="K412" s="4"/>
      <c r="L412" s="4"/>
      <c r="M412" s="4"/>
      <c r="N412" s="4"/>
      <c r="O412" s="52"/>
      <c r="P412" s="52"/>
      <c r="Q412" s="52"/>
      <c r="R412" s="4"/>
      <c r="S412" s="7"/>
      <c r="W412" s="7"/>
      <c r="X412" s="7"/>
      <c r="Y412" s="7"/>
      <c r="AD412" s="114"/>
      <c r="AE412" s="114"/>
      <c r="AF412" s="114"/>
      <c r="AG412" s="246"/>
      <c r="AH412" s="246"/>
      <c r="AI412" s="114"/>
      <c r="AJ412" s="114"/>
      <c r="AK412" s="114"/>
      <c r="AL412" s="114"/>
      <c r="AM412" s="114"/>
      <c r="AN412" s="114"/>
      <c r="AO412" s="150"/>
      <c r="AP412" s="150"/>
      <c r="AQ412" s="150"/>
      <c r="AR412" s="280"/>
      <c r="AS412" s="280"/>
      <c r="AT412" s="280"/>
      <c r="AU412" s="280"/>
      <c r="AV412" s="280"/>
      <c r="AW412" s="280"/>
    </row>
    <row r="413" spans="1:49" s="112" customFormat="1">
      <c r="A413" s="47"/>
      <c r="B413" s="154"/>
      <c r="C413" s="4"/>
      <c r="D413" s="4"/>
      <c r="E413" s="4"/>
      <c r="F413" s="4"/>
      <c r="G413" s="4"/>
      <c r="H413" s="4"/>
      <c r="I413" s="4"/>
      <c r="J413" s="4"/>
      <c r="K413" s="4"/>
      <c r="L413" s="4"/>
      <c r="M413" s="4"/>
      <c r="N413" s="4"/>
      <c r="O413" s="52"/>
      <c r="P413" s="52"/>
      <c r="Q413" s="52"/>
      <c r="R413" s="4"/>
      <c r="S413" s="7"/>
      <c r="W413" s="7"/>
      <c r="X413" s="7"/>
      <c r="Y413" s="7"/>
      <c r="AD413" s="114"/>
      <c r="AE413" s="114"/>
      <c r="AF413" s="114"/>
      <c r="AG413" s="246"/>
      <c r="AH413" s="246"/>
      <c r="AI413" s="114"/>
      <c r="AJ413" s="114"/>
      <c r="AK413" s="114"/>
      <c r="AL413" s="114"/>
      <c r="AM413" s="114"/>
      <c r="AN413" s="114"/>
      <c r="AO413" s="150"/>
      <c r="AP413" s="150"/>
      <c r="AQ413" s="150"/>
      <c r="AR413" s="280"/>
      <c r="AS413" s="280"/>
      <c r="AT413" s="280"/>
      <c r="AU413" s="280"/>
      <c r="AV413" s="280"/>
      <c r="AW413" s="280"/>
    </row>
    <row r="414" spans="1:49" s="112" customFormat="1">
      <c r="A414" s="47"/>
      <c r="B414" s="154"/>
      <c r="C414" s="4"/>
      <c r="D414" s="4"/>
      <c r="E414" s="4"/>
      <c r="F414" s="4"/>
      <c r="G414" s="4"/>
      <c r="H414" s="4"/>
      <c r="I414" s="4"/>
      <c r="J414" s="4"/>
      <c r="K414" s="4"/>
      <c r="L414" s="4"/>
      <c r="M414" s="4"/>
      <c r="N414" s="4"/>
      <c r="O414" s="52"/>
      <c r="P414" s="52"/>
      <c r="Q414" s="52"/>
      <c r="R414" s="4"/>
      <c r="S414" s="7"/>
      <c r="W414" s="7"/>
      <c r="X414" s="7"/>
      <c r="Y414" s="7"/>
      <c r="AD414" s="114"/>
      <c r="AE414" s="114"/>
      <c r="AF414" s="114"/>
      <c r="AG414" s="246"/>
      <c r="AH414" s="246"/>
      <c r="AI414" s="114"/>
      <c r="AJ414" s="114"/>
      <c r="AK414" s="114"/>
      <c r="AL414" s="114"/>
      <c r="AM414" s="114"/>
      <c r="AN414" s="114"/>
      <c r="AO414" s="150"/>
      <c r="AP414" s="150"/>
      <c r="AQ414" s="150"/>
      <c r="AR414" s="280"/>
      <c r="AS414" s="280"/>
      <c r="AT414" s="280"/>
      <c r="AU414" s="280"/>
      <c r="AV414" s="280"/>
      <c r="AW414" s="280"/>
    </row>
    <row r="415" spans="1:49" s="112" customFormat="1">
      <c r="A415" s="47"/>
      <c r="B415" s="154"/>
      <c r="C415" s="4"/>
      <c r="D415" s="4"/>
      <c r="E415" s="4"/>
      <c r="F415" s="4"/>
      <c r="G415" s="4"/>
      <c r="H415" s="4"/>
      <c r="I415" s="4"/>
      <c r="J415" s="4"/>
      <c r="K415" s="4"/>
      <c r="L415" s="4"/>
      <c r="M415" s="4"/>
      <c r="N415" s="4"/>
      <c r="O415" s="52"/>
      <c r="P415" s="52"/>
      <c r="Q415" s="52"/>
      <c r="R415" s="4"/>
      <c r="S415" s="7"/>
      <c r="W415" s="7"/>
      <c r="X415" s="7"/>
      <c r="Y415" s="7"/>
      <c r="AD415" s="114"/>
      <c r="AE415" s="114"/>
      <c r="AF415" s="114"/>
      <c r="AG415" s="246"/>
      <c r="AH415" s="246"/>
      <c r="AI415" s="114"/>
      <c r="AJ415" s="114"/>
      <c r="AK415" s="114"/>
      <c r="AL415" s="114"/>
      <c r="AM415" s="114"/>
      <c r="AN415" s="114"/>
      <c r="AO415" s="150"/>
      <c r="AP415" s="150"/>
      <c r="AQ415" s="150"/>
      <c r="AR415" s="280"/>
      <c r="AS415" s="280"/>
      <c r="AT415" s="280"/>
      <c r="AU415" s="280"/>
      <c r="AV415" s="280"/>
      <c r="AW415" s="280"/>
    </row>
    <row r="416" spans="1:49" s="112" customFormat="1">
      <c r="A416" s="47"/>
      <c r="B416" s="154"/>
      <c r="C416" s="4"/>
      <c r="D416" s="4"/>
      <c r="E416" s="4"/>
      <c r="F416" s="4"/>
      <c r="G416" s="4"/>
      <c r="H416" s="4"/>
      <c r="I416" s="4"/>
      <c r="J416" s="4"/>
      <c r="K416" s="4"/>
      <c r="L416" s="4"/>
      <c r="M416" s="4"/>
      <c r="N416" s="4"/>
      <c r="O416" s="52"/>
      <c r="P416" s="52"/>
      <c r="Q416" s="52"/>
      <c r="R416" s="4"/>
      <c r="S416" s="7"/>
      <c r="W416" s="7"/>
      <c r="X416" s="7"/>
      <c r="Y416" s="7"/>
      <c r="AD416" s="114"/>
      <c r="AE416" s="114"/>
      <c r="AF416" s="114"/>
      <c r="AG416" s="246"/>
      <c r="AH416" s="246"/>
      <c r="AI416" s="114"/>
      <c r="AJ416" s="114"/>
      <c r="AK416" s="114"/>
      <c r="AL416" s="114"/>
      <c r="AM416" s="114"/>
      <c r="AN416" s="114"/>
      <c r="AO416" s="150"/>
      <c r="AP416" s="150"/>
      <c r="AQ416" s="150"/>
      <c r="AR416" s="280"/>
      <c r="AS416" s="280"/>
      <c r="AT416" s="280"/>
      <c r="AU416" s="280"/>
      <c r="AV416" s="280"/>
      <c r="AW416" s="280"/>
    </row>
    <row r="417" spans="1:49" s="112" customFormat="1">
      <c r="A417" s="47"/>
      <c r="B417" s="154"/>
      <c r="C417" s="4"/>
      <c r="D417" s="4"/>
      <c r="E417" s="4"/>
      <c r="F417" s="4"/>
      <c r="G417" s="4"/>
      <c r="H417" s="4"/>
      <c r="I417" s="4"/>
      <c r="J417" s="4"/>
      <c r="K417" s="4"/>
      <c r="L417" s="4"/>
      <c r="M417" s="4"/>
      <c r="N417" s="4"/>
      <c r="O417" s="52"/>
      <c r="P417" s="52"/>
      <c r="Q417" s="52"/>
      <c r="R417" s="4"/>
      <c r="S417" s="7"/>
      <c r="W417" s="7"/>
      <c r="X417" s="7"/>
      <c r="Y417" s="7"/>
      <c r="AD417" s="114"/>
      <c r="AE417" s="114"/>
      <c r="AF417" s="114"/>
      <c r="AG417" s="246"/>
      <c r="AH417" s="246"/>
      <c r="AI417" s="114"/>
      <c r="AJ417" s="114"/>
      <c r="AK417" s="114"/>
      <c r="AL417" s="114"/>
      <c r="AM417" s="114"/>
      <c r="AN417" s="114"/>
      <c r="AO417" s="150"/>
      <c r="AP417" s="150"/>
      <c r="AQ417" s="150"/>
      <c r="AR417" s="280"/>
      <c r="AS417" s="280"/>
      <c r="AT417" s="280"/>
      <c r="AU417" s="280"/>
      <c r="AV417" s="280"/>
      <c r="AW417" s="280"/>
    </row>
    <row r="418" spans="1:49" s="112" customFormat="1">
      <c r="A418" s="47"/>
      <c r="B418" s="154"/>
      <c r="C418" s="4"/>
      <c r="D418" s="4"/>
      <c r="E418" s="4"/>
      <c r="F418" s="4"/>
      <c r="G418" s="4"/>
      <c r="H418" s="4"/>
      <c r="I418" s="4"/>
      <c r="J418" s="4"/>
      <c r="K418" s="4"/>
      <c r="L418" s="4"/>
      <c r="M418" s="4"/>
      <c r="N418" s="4"/>
      <c r="O418" s="52"/>
      <c r="P418" s="52"/>
      <c r="Q418" s="52"/>
      <c r="R418" s="4"/>
      <c r="S418" s="7"/>
      <c r="W418" s="7"/>
      <c r="X418" s="7"/>
      <c r="Y418" s="7"/>
      <c r="AD418" s="114"/>
      <c r="AE418" s="114"/>
      <c r="AF418" s="114"/>
      <c r="AG418" s="246"/>
      <c r="AH418" s="246"/>
      <c r="AI418" s="114"/>
      <c r="AJ418" s="114"/>
      <c r="AK418" s="114"/>
      <c r="AL418" s="114"/>
      <c r="AM418" s="114"/>
      <c r="AN418" s="114"/>
      <c r="AO418" s="150"/>
      <c r="AP418" s="150"/>
      <c r="AQ418" s="150"/>
      <c r="AR418" s="280"/>
      <c r="AS418" s="280"/>
      <c r="AT418" s="280"/>
      <c r="AU418" s="280"/>
      <c r="AV418" s="280"/>
      <c r="AW418" s="280"/>
    </row>
    <row r="419" spans="1:49" s="112" customFormat="1">
      <c r="A419" s="47"/>
      <c r="B419" s="154"/>
      <c r="C419" s="4"/>
      <c r="D419" s="4"/>
      <c r="E419" s="4"/>
      <c r="F419" s="4"/>
      <c r="G419" s="4"/>
      <c r="H419" s="4"/>
      <c r="I419" s="4"/>
      <c r="J419" s="4"/>
      <c r="K419" s="4"/>
      <c r="L419" s="4"/>
      <c r="M419" s="4"/>
      <c r="N419" s="4"/>
      <c r="O419" s="52"/>
      <c r="P419" s="52"/>
      <c r="Q419" s="52"/>
      <c r="R419" s="4"/>
      <c r="S419" s="7"/>
      <c r="W419" s="7"/>
      <c r="X419" s="7"/>
      <c r="Y419" s="7"/>
      <c r="AD419" s="114"/>
      <c r="AE419" s="114"/>
      <c r="AF419" s="114"/>
      <c r="AG419" s="246"/>
      <c r="AH419" s="246"/>
      <c r="AI419" s="114"/>
      <c r="AJ419" s="114"/>
      <c r="AK419" s="114"/>
      <c r="AL419" s="114"/>
      <c r="AM419" s="114"/>
      <c r="AN419" s="114"/>
      <c r="AO419" s="150"/>
      <c r="AP419" s="150"/>
      <c r="AQ419" s="150"/>
      <c r="AR419" s="280"/>
      <c r="AS419" s="280"/>
      <c r="AT419" s="280"/>
      <c r="AU419" s="280"/>
      <c r="AV419" s="280"/>
      <c r="AW419" s="280"/>
    </row>
    <row r="420" spans="1:49" s="112" customFormat="1">
      <c r="A420" s="47"/>
      <c r="B420" s="154"/>
      <c r="C420" s="4"/>
      <c r="D420" s="4"/>
      <c r="E420" s="4"/>
      <c r="F420" s="4"/>
      <c r="G420" s="4"/>
      <c r="H420" s="4"/>
      <c r="I420" s="4"/>
      <c r="J420" s="4"/>
      <c r="K420" s="4"/>
      <c r="L420" s="4"/>
      <c r="M420" s="4"/>
      <c r="N420" s="4"/>
      <c r="O420" s="52"/>
      <c r="P420" s="52"/>
      <c r="Q420" s="52"/>
      <c r="R420" s="4"/>
      <c r="S420" s="7"/>
      <c r="W420" s="7"/>
      <c r="X420" s="7"/>
      <c r="Y420" s="7"/>
      <c r="AD420" s="114"/>
      <c r="AE420" s="114"/>
      <c r="AF420" s="114"/>
      <c r="AG420" s="246"/>
      <c r="AH420" s="246"/>
      <c r="AI420" s="114"/>
      <c r="AJ420" s="114"/>
      <c r="AK420" s="114"/>
      <c r="AL420" s="114"/>
      <c r="AM420" s="114"/>
      <c r="AN420" s="114"/>
      <c r="AO420" s="150"/>
      <c r="AP420" s="150"/>
      <c r="AQ420" s="150"/>
      <c r="AR420" s="280"/>
      <c r="AS420" s="280"/>
      <c r="AT420" s="280"/>
      <c r="AU420" s="280"/>
      <c r="AV420" s="280"/>
      <c r="AW420" s="280"/>
    </row>
    <row r="421" spans="1:49" s="112" customFormat="1">
      <c r="A421" s="47"/>
      <c r="B421" s="154"/>
      <c r="C421" s="4"/>
      <c r="D421" s="4"/>
      <c r="E421" s="4"/>
      <c r="F421" s="4"/>
      <c r="G421" s="4"/>
      <c r="H421" s="4"/>
      <c r="I421" s="4"/>
      <c r="J421" s="4"/>
      <c r="K421" s="4"/>
      <c r="L421" s="4"/>
      <c r="M421" s="4"/>
      <c r="N421" s="4"/>
      <c r="O421" s="52"/>
      <c r="P421" s="52"/>
      <c r="Q421" s="52"/>
      <c r="R421" s="4"/>
      <c r="S421" s="7"/>
      <c r="W421" s="7"/>
      <c r="X421" s="7"/>
      <c r="Y421" s="7"/>
      <c r="AD421" s="114"/>
      <c r="AE421" s="114"/>
      <c r="AF421" s="114"/>
      <c r="AG421" s="246"/>
      <c r="AH421" s="246"/>
      <c r="AI421" s="114"/>
      <c r="AJ421" s="114"/>
      <c r="AK421" s="114"/>
      <c r="AL421" s="114"/>
      <c r="AM421" s="114"/>
      <c r="AN421" s="114"/>
      <c r="AO421" s="150"/>
      <c r="AP421" s="150"/>
      <c r="AQ421" s="150"/>
      <c r="AR421" s="280"/>
      <c r="AS421" s="280"/>
      <c r="AT421" s="280"/>
      <c r="AU421" s="280"/>
      <c r="AV421" s="280"/>
      <c r="AW421" s="280"/>
    </row>
    <row r="422" spans="1:49" s="112" customFormat="1">
      <c r="A422" s="47"/>
      <c r="B422" s="154"/>
      <c r="C422" s="4"/>
      <c r="D422" s="4"/>
      <c r="E422" s="4"/>
      <c r="F422" s="4"/>
      <c r="G422" s="4"/>
      <c r="H422" s="4"/>
      <c r="I422" s="4"/>
      <c r="J422" s="4"/>
      <c r="K422" s="4"/>
      <c r="L422" s="4"/>
      <c r="M422" s="4"/>
      <c r="N422" s="4"/>
      <c r="O422" s="52"/>
      <c r="P422" s="52"/>
      <c r="Q422" s="52"/>
      <c r="R422" s="4"/>
      <c r="S422" s="7"/>
      <c r="W422" s="7"/>
      <c r="X422" s="7"/>
      <c r="Y422" s="7"/>
      <c r="AD422" s="114"/>
      <c r="AE422" s="114"/>
      <c r="AF422" s="114"/>
      <c r="AG422" s="246"/>
      <c r="AH422" s="246"/>
      <c r="AI422" s="114"/>
      <c r="AJ422" s="114"/>
      <c r="AK422" s="114"/>
      <c r="AL422" s="114"/>
      <c r="AM422" s="114"/>
      <c r="AN422" s="114"/>
      <c r="AO422" s="150"/>
      <c r="AP422" s="150"/>
      <c r="AQ422" s="150"/>
      <c r="AR422" s="280"/>
      <c r="AS422" s="280"/>
      <c r="AT422" s="280"/>
      <c r="AU422" s="280"/>
      <c r="AV422" s="280"/>
      <c r="AW422" s="280"/>
    </row>
    <row r="423" spans="1:49" s="112" customFormat="1">
      <c r="A423" s="47"/>
      <c r="B423" s="154"/>
      <c r="C423" s="4"/>
      <c r="D423" s="4"/>
      <c r="E423" s="4"/>
      <c r="F423" s="4"/>
      <c r="G423" s="4"/>
      <c r="H423" s="4"/>
      <c r="I423" s="4"/>
      <c r="J423" s="4"/>
      <c r="K423" s="4"/>
      <c r="L423" s="4"/>
      <c r="M423" s="4"/>
      <c r="N423" s="4"/>
      <c r="O423" s="52"/>
      <c r="P423" s="52"/>
      <c r="Q423" s="52"/>
      <c r="R423" s="4"/>
      <c r="S423" s="7"/>
      <c r="W423" s="7"/>
      <c r="X423" s="7"/>
      <c r="Y423" s="7"/>
      <c r="AD423" s="114"/>
      <c r="AE423" s="114"/>
      <c r="AF423" s="114"/>
      <c r="AG423" s="246"/>
      <c r="AH423" s="246"/>
      <c r="AI423" s="114"/>
      <c r="AJ423" s="114"/>
      <c r="AK423" s="114"/>
      <c r="AL423" s="114"/>
      <c r="AM423" s="114"/>
      <c r="AN423" s="114"/>
      <c r="AO423" s="150"/>
      <c r="AP423" s="150"/>
      <c r="AQ423" s="150"/>
      <c r="AR423" s="280"/>
      <c r="AS423" s="280"/>
      <c r="AT423" s="280"/>
      <c r="AU423" s="280"/>
      <c r="AV423" s="280"/>
      <c r="AW423" s="280"/>
    </row>
    <row r="424" spans="1:49" s="112" customFormat="1">
      <c r="A424" s="47"/>
      <c r="B424" s="154"/>
      <c r="C424" s="4"/>
      <c r="D424" s="4"/>
      <c r="E424" s="4"/>
      <c r="F424" s="4"/>
      <c r="G424" s="4"/>
      <c r="H424" s="4"/>
      <c r="I424" s="4"/>
      <c r="J424" s="4"/>
      <c r="K424" s="4"/>
      <c r="L424" s="4"/>
      <c r="M424" s="4"/>
      <c r="N424" s="4"/>
      <c r="O424" s="52"/>
      <c r="P424" s="52"/>
      <c r="Q424" s="52"/>
      <c r="R424" s="4"/>
      <c r="S424" s="7"/>
      <c r="W424" s="7"/>
      <c r="X424" s="7"/>
      <c r="Y424" s="7"/>
      <c r="AD424" s="114"/>
      <c r="AE424" s="114"/>
      <c r="AF424" s="114"/>
      <c r="AG424" s="246"/>
      <c r="AH424" s="246"/>
      <c r="AI424" s="114"/>
      <c r="AJ424" s="114"/>
      <c r="AK424" s="114"/>
      <c r="AL424" s="114"/>
      <c r="AM424" s="114"/>
      <c r="AN424" s="114"/>
      <c r="AO424" s="150"/>
      <c r="AP424" s="150"/>
      <c r="AQ424" s="150"/>
      <c r="AR424" s="280"/>
      <c r="AS424" s="280"/>
      <c r="AT424" s="280"/>
      <c r="AU424" s="280"/>
      <c r="AV424" s="280"/>
      <c r="AW424" s="280"/>
    </row>
    <row r="425" spans="1:49" s="112" customFormat="1">
      <c r="A425" s="47"/>
      <c r="B425" s="154"/>
      <c r="C425" s="4"/>
      <c r="D425" s="4"/>
      <c r="E425" s="4"/>
      <c r="F425" s="4"/>
      <c r="G425" s="4"/>
      <c r="H425" s="4"/>
      <c r="I425" s="4"/>
      <c r="J425" s="4"/>
      <c r="K425" s="4"/>
      <c r="L425" s="4"/>
      <c r="M425" s="4"/>
      <c r="N425" s="4"/>
      <c r="O425" s="52"/>
      <c r="P425" s="52"/>
      <c r="Q425" s="52"/>
      <c r="R425" s="4"/>
      <c r="S425" s="7"/>
      <c r="W425" s="7"/>
      <c r="X425" s="7"/>
      <c r="Y425" s="7"/>
      <c r="AD425" s="114"/>
      <c r="AE425" s="114"/>
      <c r="AF425" s="114"/>
      <c r="AG425" s="246"/>
      <c r="AH425" s="246"/>
      <c r="AI425" s="114"/>
      <c r="AJ425" s="114"/>
      <c r="AK425" s="114"/>
      <c r="AL425" s="114"/>
      <c r="AM425" s="114"/>
      <c r="AN425" s="114"/>
      <c r="AO425" s="150"/>
      <c r="AP425" s="150"/>
      <c r="AQ425" s="150"/>
      <c r="AR425" s="280"/>
      <c r="AS425" s="280"/>
      <c r="AT425" s="280"/>
      <c r="AU425" s="280"/>
      <c r="AV425" s="280"/>
      <c r="AW425" s="280"/>
    </row>
    <row r="426" spans="1:49" s="112" customFormat="1">
      <c r="A426" s="47"/>
      <c r="B426" s="154"/>
      <c r="C426" s="4"/>
      <c r="D426" s="4"/>
      <c r="E426" s="4"/>
      <c r="F426" s="4"/>
      <c r="G426" s="4"/>
      <c r="H426" s="4"/>
      <c r="I426" s="4"/>
      <c r="J426" s="4"/>
      <c r="K426" s="4"/>
      <c r="L426" s="4"/>
      <c r="M426" s="4"/>
      <c r="N426" s="4"/>
      <c r="O426" s="52"/>
      <c r="P426" s="52"/>
      <c r="Q426" s="52"/>
      <c r="R426" s="4"/>
      <c r="S426" s="7"/>
      <c r="W426" s="7"/>
      <c r="X426" s="7"/>
      <c r="Y426" s="7"/>
      <c r="AD426" s="114"/>
      <c r="AE426" s="114"/>
      <c r="AF426" s="114"/>
      <c r="AG426" s="246"/>
      <c r="AH426" s="246"/>
      <c r="AI426" s="114"/>
      <c r="AJ426" s="114"/>
      <c r="AK426" s="114"/>
      <c r="AL426" s="114"/>
      <c r="AM426" s="114"/>
      <c r="AN426" s="114"/>
      <c r="AO426" s="150"/>
      <c r="AP426" s="150"/>
      <c r="AQ426" s="150"/>
      <c r="AR426" s="280"/>
      <c r="AS426" s="280"/>
      <c r="AT426" s="280"/>
      <c r="AU426" s="280"/>
      <c r="AV426" s="280"/>
      <c r="AW426" s="280"/>
    </row>
    <row r="427" spans="1:49" s="112" customFormat="1">
      <c r="A427" s="47"/>
      <c r="B427" s="154"/>
      <c r="C427" s="4"/>
      <c r="D427" s="4"/>
      <c r="E427" s="4"/>
      <c r="F427" s="4"/>
      <c r="G427" s="4"/>
      <c r="H427" s="4"/>
      <c r="I427" s="4"/>
      <c r="J427" s="4"/>
      <c r="K427" s="4"/>
      <c r="L427" s="4"/>
      <c r="M427" s="4"/>
      <c r="N427" s="4"/>
      <c r="O427" s="52"/>
      <c r="P427" s="52"/>
      <c r="Q427" s="52"/>
      <c r="R427" s="4"/>
      <c r="S427" s="7"/>
      <c r="W427" s="7"/>
      <c r="X427" s="7"/>
      <c r="Y427" s="7"/>
      <c r="AD427" s="114"/>
      <c r="AE427" s="114"/>
      <c r="AF427" s="114"/>
      <c r="AG427" s="246"/>
      <c r="AH427" s="246"/>
      <c r="AI427" s="114"/>
      <c r="AJ427" s="114"/>
      <c r="AK427" s="114"/>
      <c r="AL427" s="114"/>
      <c r="AM427" s="114"/>
      <c r="AN427" s="114"/>
      <c r="AO427" s="150"/>
      <c r="AP427" s="150"/>
      <c r="AQ427" s="150"/>
      <c r="AR427" s="280"/>
      <c r="AS427" s="280"/>
      <c r="AT427" s="280"/>
      <c r="AU427" s="280"/>
      <c r="AV427" s="280"/>
      <c r="AW427" s="280"/>
    </row>
    <row r="428" spans="1:49" s="112" customFormat="1">
      <c r="A428" s="47"/>
      <c r="B428" s="154"/>
      <c r="C428" s="4"/>
      <c r="D428" s="4"/>
      <c r="E428" s="4"/>
      <c r="F428" s="4"/>
      <c r="G428" s="4"/>
      <c r="H428" s="4"/>
      <c r="I428" s="4"/>
      <c r="J428" s="4"/>
      <c r="K428" s="4"/>
      <c r="L428" s="4"/>
      <c r="M428" s="4"/>
      <c r="N428" s="4"/>
      <c r="O428" s="52"/>
      <c r="P428" s="52"/>
      <c r="Q428" s="52"/>
      <c r="R428" s="4"/>
      <c r="S428" s="7"/>
      <c r="W428" s="7"/>
      <c r="X428" s="7"/>
      <c r="Y428" s="7"/>
      <c r="AD428" s="114"/>
      <c r="AE428" s="114"/>
      <c r="AF428" s="114"/>
      <c r="AG428" s="246"/>
      <c r="AH428" s="246"/>
      <c r="AI428" s="114"/>
      <c r="AJ428" s="114"/>
      <c r="AK428" s="114"/>
      <c r="AL428" s="114"/>
      <c r="AM428" s="114"/>
      <c r="AN428" s="114"/>
      <c r="AO428" s="150"/>
      <c r="AP428" s="150"/>
      <c r="AQ428" s="150"/>
      <c r="AR428" s="280"/>
      <c r="AS428" s="280"/>
      <c r="AT428" s="280"/>
      <c r="AU428" s="280"/>
      <c r="AV428" s="280"/>
      <c r="AW428" s="280"/>
    </row>
    <row r="429" spans="1:49" s="112" customFormat="1">
      <c r="A429" s="47"/>
      <c r="B429" s="154"/>
      <c r="C429" s="4"/>
      <c r="D429" s="4"/>
      <c r="E429" s="4"/>
      <c r="F429" s="4"/>
      <c r="G429" s="4"/>
      <c r="H429" s="4"/>
      <c r="I429" s="4"/>
      <c r="J429" s="4"/>
      <c r="K429" s="4"/>
      <c r="L429" s="4"/>
      <c r="M429" s="4"/>
      <c r="N429" s="4"/>
      <c r="O429" s="52"/>
      <c r="P429" s="52"/>
      <c r="Q429" s="52"/>
      <c r="R429" s="4"/>
      <c r="S429" s="7"/>
      <c r="W429" s="7"/>
      <c r="X429" s="7"/>
      <c r="Y429" s="7"/>
      <c r="AD429" s="114"/>
      <c r="AE429" s="114"/>
      <c r="AF429" s="114"/>
      <c r="AG429" s="246"/>
      <c r="AH429" s="246"/>
      <c r="AI429" s="114"/>
      <c r="AJ429" s="114"/>
      <c r="AK429" s="114"/>
      <c r="AL429" s="114"/>
      <c r="AM429" s="114"/>
      <c r="AN429" s="114"/>
      <c r="AO429" s="150"/>
      <c r="AP429" s="150"/>
      <c r="AQ429" s="150"/>
      <c r="AR429" s="280"/>
      <c r="AS429" s="280"/>
      <c r="AT429" s="280"/>
      <c r="AU429" s="280"/>
      <c r="AV429" s="280"/>
      <c r="AW429" s="280"/>
    </row>
    <row r="430" spans="1:49" s="112" customFormat="1">
      <c r="A430" s="47"/>
      <c r="B430" s="154"/>
      <c r="C430" s="4"/>
      <c r="D430" s="4"/>
      <c r="E430" s="4"/>
      <c r="F430" s="4"/>
      <c r="G430" s="4"/>
      <c r="H430" s="4"/>
      <c r="I430" s="4"/>
      <c r="J430" s="4"/>
      <c r="K430" s="4"/>
      <c r="L430" s="4"/>
      <c r="M430" s="4"/>
      <c r="N430" s="4"/>
      <c r="O430" s="52"/>
      <c r="P430" s="52"/>
      <c r="Q430" s="52"/>
      <c r="R430" s="4"/>
      <c r="S430" s="7"/>
      <c r="W430" s="7"/>
      <c r="X430" s="7"/>
      <c r="Y430" s="7"/>
      <c r="AD430" s="114"/>
      <c r="AE430" s="114"/>
      <c r="AF430" s="114"/>
      <c r="AG430" s="246"/>
      <c r="AH430" s="246"/>
      <c r="AI430" s="114"/>
      <c r="AJ430" s="114"/>
      <c r="AK430" s="114"/>
      <c r="AL430" s="114"/>
      <c r="AM430" s="114"/>
      <c r="AN430" s="114"/>
      <c r="AO430" s="150"/>
      <c r="AP430" s="150"/>
      <c r="AQ430" s="150"/>
      <c r="AR430" s="280"/>
      <c r="AS430" s="280"/>
      <c r="AT430" s="280"/>
      <c r="AU430" s="280"/>
      <c r="AV430" s="280"/>
      <c r="AW430" s="280"/>
    </row>
    <row r="431" spans="1:49" s="112" customFormat="1">
      <c r="A431" s="47"/>
      <c r="B431" s="154"/>
      <c r="C431" s="4"/>
      <c r="D431" s="4"/>
      <c r="E431" s="4"/>
      <c r="F431" s="4"/>
      <c r="G431" s="4"/>
      <c r="H431" s="4"/>
      <c r="I431" s="4"/>
      <c r="J431" s="4"/>
      <c r="K431" s="4"/>
      <c r="L431" s="4"/>
      <c r="M431" s="4"/>
      <c r="N431" s="4"/>
      <c r="O431" s="52"/>
      <c r="P431" s="52"/>
      <c r="Q431" s="52"/>
      <c r="R431" s="4"/>
      <c r="S431" s="7"/>
      <c r="W431" s="7"/>
      <c r="X431" s="7"/>
      <c r="Y431" s="7"/>
      <c r="AD431" s="114"/>
      <c r="AE431" s="114"/>
      <c r="AF431" s="114"/>
      <c r="AG431" s="246"/>
      <c r="AH431" s="246"/>
      <c r="AI431" s="114"/>
      <c r="AJ431" s="114"/>
      <c r="AK431" s="114"/>
      <c r="AL431" s="114"/>
      <c r="AM431" s="114"/>
      <c r="AN431" s="114"/>
      <c r="AO431" s="150"/>
      <c r="AP431" s="150"/>
      <c r="AQ431" s="150"/>
      <c r="AR431" s="280"/>
      <c r="AS431" s="280"/>
      <c r="AT431" s="280"/>
      <c r="AU431" s="280"/>
      <c r="AV431" s="280"/>
      <c r="AW431" s="280"/>
    </row>
    <row r="432" spans="1:49" s="112" customFormat="1">
      <c r="A432" s="47"/>
      <c r="B432" s="154"/>
      <c r="C432" s="4"/>
      <c r="D432" s="4"/>
      <c r="E432" s="4"/>
      <c r="F432" s="4"/>
      <c r="G432" s="4"/>
      <c r="H432" s="4"/>
      <c r="I432" s="4"/>
      <c r="J432" s="4"/>
      <c r="K432" s="4"/>
      <c r="L432" s="4"/>
      <c r="M432" s="4"/>
      <c r="N432" s="4"/>
      <c r="O432" s="52"/>
      <c r="P432" s="52"/>
      <c r="Q432" s="52"/>
      <c r="R432" s="4"/>
      <c r="S432" s="7"/>
      <c r="W432" s="7"/>
      <c r="X432" s="7"/>
      <c r="Y432" s="7"/>
      <c r="AD432" s="114"/>
      <c r="AE432" s="114"/>
      <c r="AF432" s="114"/>
      <c r="AG432" s="246"/>
      <c r="AH432" s="246"/>
      <c r="AI432" s="114"/>
      <c r="AJ432" s="114"/>
      <c r="AK432" s="114"/>
      <c r="AL432" s="114"/>
      <c r="AM432" s="114"/>
      <c r="AN432" s="114"/>
      <c r="AO432" s="150"/>
      <c r="AP432" s="150"/>
      <c r="AQ432" s="150"/>
      <c r="AR432" s="280"/>
      <c r="AS432" s="280"/>
      <c r="AT432" s="280"/>
      <c r="AU432" s="280"/>
      <c r="AV432" s="280"/>
      <c r="AW432" s="280"/>
    </row>
    <row r="433" spans="1:49" s="112" customFormat="1">
      <c r="A433" s="47"/>
      <c r="B433" s="154"/>
      <c r="C433" s="4"/>
      <c r="D433" s="4"/>
      <c r="E433" s="4"/>
      <c r="F433" s="4"/>
      <c r="G433" s="4"/>
      <c r="H433" s="4"/>
      <c r="I433" s="4"/>
      <c r="J433" s="4"/>
      <c r="K433" s="4"/>
      <c r="L433" s="4"/>
      <c r="M433" s="4"/>
      <c r="N433" s="4"/>
      <c r="O433" s="52"/>
      <c r="P433" s="52"/>
      <c r="Q433" s="52"/>
      <c r="R433" s="4"/>
      <c r="S433" s="7"/>
      <c r="W433" s="7"/>
      <c r="X433" s="7"/>
      <c r="Y433" s="7"/>
      <c r="AD433" s="114"/>
      <c r="AE433" s="114"/>
      <c r="AF433" s="114"/>
      <c r="AG433" s="246"/>
      <c r="AH433" s="246"/>
      <c r="AI433" s="114"/>
      <c r="AJ433" s="114"/>
      <c r="AK433" s="114"/>
      <c r="AL433" s="114"/>
      <c r="AM433" s="114"/>
      <c r="AN433" s="114"/>
      <c r="AO433" s="150"/>
      <c r="AP433" s="150"/>
      <c r="AQ433" s="150"/>
      <c r="AR433" s="280"/>
      <c r="AS433" s="280"/>
      <c r="AT433" s="280"/>
      <c r="AU433" s="280"/>
      <c r="AV433" s="280"/>
      <c r="AW433" s="280"/>
    </row>
    <row r="434" spans="1:49" s="112" customFormat="1">
      <c r="A434" s="47"/>
      <c r="B434" s="154"/>
      <c r="C434" s="4"/>
      <c r="D434" s="4"/>
      <c r="E434" s="4"/>
      <c r="F434" s="4"/>
      <c r="G434" s="4"/>
      <c r="H434" s="4"/>
      <c r="I434" s="4"/>
      <c r="J434" s="4"/>
      <c r="K434" s="4"/>
      <c r="L434" s="4"/>
      <c r="M434" s="4"/>
      <c r="N434" s="4"/>
      <c r="O434" s="52"/>
      <c r="P434" s="52"/>
      <c r="Q434" s="52"/>
      <c r="R434" s="4"/>
      <c r="S434" s="7"/>
      <c r="W434" s="7"/>
      <c r="X434" s="7"/>
      <c r="Y434" s="7"/>
      <c r="AD434" s="114"/>
      <c r="AE434" s="114"/>
      <c r="AF434" s="114"/>
      <c r="AG434" s="246"/>
      <c r="AH434" s="246"/>
      <c r="AI434" s="114"/>
      <c r="AJ434" s="114"/>
      <c r="AK434" s="114"/>
      <c r="AL434" s="114"/>
      <c r="AM434" s="114"/>
      <c r="AN434" s="114"/>
      <c r="AO434" s="150"/>
      <c r="AP434" s="150"/>
      <c r="AQ434" s="150"/>
      <c r="AR434" s="280"/>
      <c r="AS434" s="280"/>
      <c r="AT434" s="280"/>
      <c r="AU434" s="280"/>
      <c r="AV434" s="280"/>
      <c r="AW434" s="280"/>
    </row>
    <row r="435" spans="1:49" s="112" customFormat="1">
      <c r="A435" s="47"/>
      <c r="B435" s="154"/>
      <c r="C435" s="4"/>
      <c r="D435" s="4"/>
      <c r="E435" s="4"/>
      <c r="F435" s="4"/>
      <c r="G435" s="4"/>
      <c r="H435" s="4"/>
      <c r="I435" s="4"/>
      <c r="J435" s="4"/>
      <c r="K435" s="4"/>
      <c r="L435" s="4"/>
      <c r="M435" s="4"/>
      <c r="N435" s="4"/>
      <c r="O435" s="52"/>
      <c r="P435" s="52"/>
      <c r="Q435" s="52"/>
      <c r="R435" s="4"/>
      <c r="S435" s="7"/>
      <c r="W435" s="7"/>
      <c r="X435" s="7"/>
      <c r="Y435" s="7"/>
      <c r="AD435" s="114"/>
      <c r="AE435" s="114"/>
      <c r="AF435" s="114"/>
      <c r="AG435" s="246"/>
      <c r="AH435" s="246"/>
      <c r="AI435" s="114"/>
      <c r="AJ435" s="114"/>
      <c r="AK435" s="114"/>
      <c r="AL435" s="114"/>
      <c r="AM435" s="114"/>
      <c r="AN435" s="114"/>
      <c r="AO435" s="150"/>
      <c r="AP435" s="150"/>
      <c r="AQ435" s="150"/>
      <c r="AR435" s="280"/>
      <c r="AS435" s="280"/>
      <c r="AT435" s="280"/>
      <c r="AU435" s="280"/>
      <c r="AV435" s="280"/>
      <c r="AW435" s="280"/>
    </row>
    <row r="436" spans="1:49" s="112" customFormat="1">
      <c r="A436" s="47"/>
      <c r="B436" s="154"/>
      <c r="C436" s="4"/>
      <c r="D436" s="4"/>
      <c r="E436" s="4"/>
      <c r="F436" s="4"/>
      <c r="G436" s="4"/>
      <c r="H436" s="4"/>
      <c r="I436" s="4"/>
      <c r="J436" s="4"/>
      <c r="K436" s="4"/>
      <c r="L436" s="4"/>
      <c r="M436" s="4"/>
      <c r="N436" s="4"/>
      <c r="O436" s="52"/>
      <c r="P436" s="52"/>
      <c r="Q436" s="52"/>
      <c r="R436" s="4"/>
      <c r="S436" s="7"/>
      <c r="W436" s="7"/>
      <c r="X436" s="7"/>
      <c r="Y436" s="7"/>
      <c r="AD436" s="114"/>
      <c r="AE436" s="114"/>
      <c r="AF436" s="114"/>
      <c r="AG436" s="246"/>
      <c r="AH436" s="246"/>
      <c r="AI436" s="114"/>
      <c r="AJ436" s="114"/>
      <c r="AK436" s="114"/>
      <c r="AL436" s="114"/>
      <c r="AM436" s="114"/>
      <c r="AN436" s="114"/>
      <c r="AO436" s="150"/>
      <c r="AP436" s="150"/>
      <c r="AQ436" s="150"/>
      <c r="AR436" s="280"/>
      <c r="AS436" s="280"/>
      <c r="AT436" s="280"/>
      <c r="AU436" s="280"/>
      <c r="AV436" s="280"/>
      <c r="AW436" s="280"/>
    </row>
    <row r="437" spans="1:49" s="112" customFormat="1">
      <c r="A437" s="47"/>
      <c r="B437" s="154"/>
      <c r="C437" s="4"/>
      <c r="D437" s="4"/>
      <c r="E437" s="4"/>
      <c r="F437" s="4"/>
      <c r="G437" s="4"/>
      <c r="H437" s="4"/>
      <c r="I437" s="4"/>
      <c r="J437" s="4"/>
      <c r="K437" s="4"/>
      <c r="L437" s="4"/>
      <c r="M437" s="4"/>
      <c r="N437" s="4"/>
      <c r="O437" s="52"/>
      <c r="P437" s="52"/>
      <c r="Q437" s="52"/>
      <c r="R437" s="4"/>
      <c r="S437" s="7"/>
      <c r="W437" s="7"/>
      <c r="X437" s="7"/>
      <c r="Y437" s="7"/>
      <c r="AD437" s="114"/>
      <c r="AE437" s="114"/>
      <c r="AF437" s="114"/>
      <c r="AG437" s="246"/>
      <c r="AH437" s="246"/>
      <c r="AI437" s="114"/>
      <c r="AJ437" s="114"/>
      <c r="AK437" s="114"/>
      <c r="AL437" s="114"/>
      <c r="AM437" s="114"/>
      <c r="AN437" s="114"/>
      <c r="AO437" s="150"/>
      <c r="AP437" s="150"/>
      <c r="AQ437" s="150"/>
      <c r="AR437" s="280"/>
      <c r="AS437" s="280"/>
      <c r="AT437" s="280"/>
      <c r="AU437" s="280"/>
      <c r="AV437" s="280"/>
      <c r="AW437" s="280"/>
    </row>
    <row r="438" spans="1:49" s="112" customFormat="1">
      <c r="A438" s="47"/>
      <c r="B438" s="154"/>
      <c r="C438" s="4"/>
      <c r="D438" s="4"/>
      <c r="E438" s="4"/>
      <c r="F438" s="4"/>
      <c r="G438" s="4"/>
      <c r="H438" s="4"/>
      <c r="I438" s="4"/>
      <c r="J438" s="4"/>
      <c r="K438" s="4"/>
      <c r="L438" s="4"/>
      <c r="M438" s="4"/>
      <c r="N438" s="4"/>
      <c r="O438" s="52"/>
      <c r="P438" s="52"/>
      <c r="Q438" s="52"/>
      <c r="R438" s="4"/>
      <c r="S438" s="7"/>
      <c r="W438" s="7"/>
      <c r="X438" s="7"/>
      <c r="Y438" s="7"/>
      <c r="AD438" s="114"/>
      <c r="AE438" s="114"/>
      <c r="AF438" s="114"/>
      <c r="AG438" s="246"/>
      <c r="AH438" s="246"/>
      <c r="AI438" s="114"/>
      <c r="AJ438" s="114"/>
      <c r="AK438" s="114"/>
      <c r="AL438" s="114"/>
      <c r="AM438" s="114"/>
      <c r="AN438" s="114"/>
      <c r="AO438" s="150"/>
      <c r="AP438" s="150"/>
      <c r="AQ438" s="150"/>
      <c r="AR438" s="280"/>
      <c r="AS438" s="280"/>
      <c r="AT438" s="280"/>
      <c r="AU438" s="280"/>
      <c r="AV438" s="280"/>
      <c r="AW438" s="280"/>
    </row>
    <row r="439" spans="1:49" s="112" customFormat="1">
      <c r="A439" s="47"/>
      <c r="B439" s="154"/>
      <c r="C439" s="4"/>
      <c r="D439" s="4"/>
      <c r="E439" s="4"/>
      <c r="F439" s="4"/>
      <c r="G439" s="4"/>
      <c r="H439" s="4"/>
      <c r="I439" s="4"/>
      <c r="J439" s="4"/>
      <c r="K439" s="4"/>
      <c r="L439" s="4"/>
      <c r="M439" s="4"/>
      <c r="N439" s="4"/>
      <c r="O439" s="52"/>
      <c r="P439" s="52"/>
      <c r="Q439" s="52"/>
      <c r="R439" s="4"/>
      <c r="S439" s="7"/>
      <c r="W439" s="7"/>
      <c r="X439" s="7"/>
      <c r="Y439" s="7"/>
      <c r="AD439" s="114"/>
      <c r="AE439" s="114"/>
      <c r="AF439" s="114"/>
      <c r="AG439" s="246"/>
      <c r="AH439" s="246"/>
      <c r="AI439" s="114"/>
      <c r="AJ439" s="114"/>
      <c r="AK439" s="114"/>
      <c r="AL439" s="114"/>
      <c r="AM439" s="114"/>
      <c r="AN439" s="114"/>
      <c r="AO439" s="150"/>
      <c r="AP439" s="150"/>
      <c r="AQ439" s="150"/>
      <c r="AR439" s="280"/>
      <c r="AS439" s="280"/>
      <c r="AT439" s="280"/>
      <c r="AU439" s="280"/>
      <c r="AV439" s="280"/>
      <c r="AW439" s="280"/>
    </row>
    <row r="440" spans="1:49" s="112" customFormat="1">
      <c r="A440" s="47"/>
      <c r="B440" s="154"/>
      <c r="C440" s="4"/>
      <c r="D440" s="4"/>
      <c r="E440" s="4"/>
      <c r="F440" s="4"/>
      <c r="G440" s="4"/>
      <c r="H440" s="4"/>
      <c r="I440" s="4"/>
      <c r="J440" s="4"/>
      <c r="K440" s="4"/>
      <c r="L440" s="4"/>
      <c r="M440" s="4"/>
      <c r="N440" s="4"/>
      <c r="O440" s="52"/>
      <c r="P440" s="52"/>
      <c r="Q440" s="52"/>
      <c r="R440" s="4"/>
      <c r="S440" s="7"/>
      <c r="W440" s="7"/>
      <c r="X440" s="7"/>
      <c r="Y440" s="7"/>
      <c r="AD440" s="114"/>
      <c r="AE440" s="114"/>
      <c r="AF440" s="114"/>
      <c r="AG440" s="246"/>
      <c r="AH440" s="246"/>
      <c r="AI440" s="114"/>
      <c r="AJ440" s="114"/>
      <c r="AK440" s="114"/>
      <c r="AL440" s="114"/>
      <c r="AM440" s="114"/>
      <c r="AN440" s="114"/>
      <c r="AO440" s="150"/>
      <c r="AP440" s="150"/>
      <c r="AQ440" s="150"/>
      <c r="AR440" s="280"/>
      <c r="AS440" s="280"/>
      <c r="AT440" s="280"/>
      <c r="AU440" s="280"/>
      <c r="AV440" s="280"/>
      <c r="AW440" s="280"/>
    </row>
    <row r="441" spans="1:49" s="112" customFormat="1">
      <c r="A441" s="47"/>
      <c r="B441" s="154"/>
      <c r="C441" s="4"/>
      <c r="D441" s="4"/>
      <c r="E441" s="4"/>
      <c r="F441" s="4"/>
      <c r="G441" s="4"/>
      <c r="H441" s="4"/>
      <c r="I441" s="4"/>
      <c r="J441" s="4"/>
      <c r="K441" s="4"/>
      <c r="L441" s="4"/>
      <c r="M441" s="4"/>
      <c r="N441" s="4"/>
      <c r="O441" s="52"/>
      <c r="P441" s="52"/>
      <c r="Q441" s="52"/>
      <c r="R441" s="4"/>
      <c r="S441" s="7"/>
      <c r="W441" s="7"/>
      <c r="X441" s="7"/>
      <c r="Y441" s="7"/>
      <c r="AD441" s="114"/>
      <c r="AE441" s="114"/>
      <c r="AF441" s="114"/>
      <c r="AG441" s="246"/>
      <c r="AH441" s="246"/>
      <c r="AI441" s="114"/>
      <c r="AJ441" s="114"/>
      <c r="AK441" s="114"/>
      <c r="AL441" s="114"/>
      <c r="AM441" s="114"/>
      <c r="AN441" s="114"/>
      <c r="AO441" s="150"/>
      <c r="AP441" s="150"/>
      <c r="AQ441" s="150"/>
      <c r="AR441" s="280"/>
      <c r="AS441" s="280"/>
      <c r="AT441" s="280"/>
      <c r="AU441" s="280"/>
      <c r="AV441" s="280"/>
      <c r="AW441" s="280"/>
    </row>
    <row r="442" spans="1:49" s="112" customFormat="1">
      <c r="A442" s="47"/>
      <c r="B442" s="154"/>
      <c r="C442" s="4"/>
      <c r="D442" s="4"/>
      <c r="E442" s="4"/>
      <c r="F442" s="4"/>
      <c r="G442" s="4"/>
      <c r="H442" s="4"/>
      <c r="I442" s="4"/>
      <c r="J442" s="4"/>
      <c r="K442" s="4"/>
      <c r="L442" s="4"/>
      <c r="M442" s="4"/>
      <c r="N442" s="4"/>
      <c r="O442" s="52"/>
      <c r="P442" s="52"/>
      <c r="Q442" s="52"/>
      <c r="R442" s="4"/>
      <c r="S442" s="7"/>
      <c r="W442" s="7"/>
      <c r="X442" s="7"/>
      <c r="Y442" s="7"/>
      <c r="AD442" s="114"/>
      <c r="AE442" s="114"/>
      <c r="AF442" s="114"/>
      <c r="AG442" s="246"/>
      <c r="AH442" s="246"/>
      <c r="AI442" s="114"/>
      <c r="AJ442" s="114"/>
      <c r="AK442" s="114"/>
      <c r="AL442" s="114"/>
      <c r="AM442" s="114"/>
      <c r="AN442" s="114"/>
      <c r="AO442" s="150"/>
      <c r="AP442" s="150"/>
      <c r="AQ442" s="150"/>
      <c r="AR442" s="280"/>
      <c r="AS442" s="280"/>
      <c r="AT442" s="280"/>
      <c r="AU442" s="280"/>
      <c r="AV442" s="280"/>
      <c r="AW442" s="280"/>
    </row>
    <row r="443" spans="1:49" s="112" customFormat="1">
      <c r="A443" s="47"/>
      <c r="B443" s="154"/>
      <c r="C443" s="4"/>
      <c r="D443" s="4"/>
      <c r="E443" s="4"/>
      <c r="F443" s="4"/>
      <c r="G443" s="4"/>
      <c r="H443" s="4"/>
      <c r="I443" s="4"/>
      <c r="J443" s="4"/>
      <c r="K443" s="4"/>
      <c r="L443" s="4"/>
      <c r="M443" s="4"/>
      <c r="N443" s="4"/>
      <c r="O443" s="52"/>
      <c r="P443" s="52"/>
      <c r="Q443" s="52"/>
      <c r="R443" s="4"/>
      <c r="S443" s="7"/>
      <c r="W443" s="7"/>
      <c r="X443" s="7"/>
      <c r="Y443" s="7"/>
      <c r="AD443" s="114"/>
      <c r="AE443" s="114"/>
      <c r="AF443" s="114"/>
      <c r="AG443" s="246"/>
      <c r="AH443" s="246"/>
      <c r="AI443" s="114"/>
      <c r="AJ443" s="114"/>
      <c r="AK443" s="114"/>
      <c r="AL443" s="114"/>
      <c r="AM443" s="114"/>
      <c r="AN443" s="114"/>
      <c r="AO443" s="150"/>
      <c r="AP443" s="150"/>
      <c r="AQ443" s="150"/>
      <c r="AR443" s="280"/>
      <c r="AS443" s="280"/>
      <c r="AT443" s="280"/>
      <c r="AU443" s="280"/>
      <c r="AV443" s="280"/>
      <c r="AW443" s="280"/>
    </row>
    <row r="444" spans="1:49" s="112" customFormat="1">
      <c r="A444" s="47"/>
      <c r="B444" s="154"/>
      <c r="C444" s="4"/>
      <c r="D444" s="4"/>
      <c r="E444" s="4"/>
      <c r="F444" s="4"/>
      <c r="G444" s="4"/>
      <c r="H444" s="4"/>
      <c r="I444" s="4"/>
      <c r="J444" s="4"/>
      <c r="K444" s="4"/>
      <c r="L444" s="4"/>
      <c r="M444" s="4"/>
      <c r="N444" s="4"/>
      <c r="O444" s="52"/>
      <c r="P444" s="52"/>
      <c r="Q444" s="52"/>
      <c r="R444" s="4"/>
      <c r="S444" s="7"/>
      <c r="W444" s="7"/>
      <c r="X444" s="7"/>
      <c r="Y444" s="7"/>
      <c r="AD444" s="114"/>
      <c r="AE444" s="114"/>
      <c r="AF444" s="114"/>
      <c r="AG444" s="246"/>
      <c r="AH444" s="246"/>
      <c r="AI444" s="114"/>
      <c r="AJ444" s="114"/>
      <c r="AK444" s="114"/>
      <c r="AL444" s="114"/>
      <c r="AM444" s="114"/>
      <c r="AN444" s="114"/>
      <c r="AO444" s="150"/>
      <c r="AP444" s="150"/>
      <c r="AQ444" s="150"/>
      <c r="AR444" s="280"/>
      <c r="AS444" s="280"/>
      <c r="AT444" s="280"/>
      <c r="AU444" s="280"/>
      <c r="AV444" s="280"/>
      <c r="AW444" s="280"/>
    </row>
    <row r="445" spans="1:49" s="112" customFormat="1">
      <c r="A445" s="47"/>
      <c r="B445" s="154"/>
      <c r="C445" s="4"/>
      <c r="D445" s="4"/>
      <c r="E445" s="4"/>
      <c r="F445" s="4"/>
      <c r="G445" s="4"/>
      <c r="H445" s="4"/>
      <c r="I445" s="4"/>
      <c r="J445" s="4"/>
      <c r="K445" s="4"/>
      <c r="L445" s="4"/>
      <c r="M445" s="4"/>
      <c r="N445" s="4"/>
      <c r="O445" s="52"/>
      <c r="P445" s="52"/>
      <c r="Q445" s="52"/>
      <c r="R445" s="4"/>
      <c r="S445" s="7"/>
      <c r="W445" s="7"/>
      <c r="X445" s="7"/>
      <c r="Y445" s="7"/>
      <c r="AD445" s="114"/>
      <c r="AE445" s="114"/>
      <c r="AF445" s="114"/>
      <c r="AG445" s="246"/>
      <c r="AH445" s="246"/>
      <c r="AI445" s="114"/>
      <c r="AJ445" s="114"/>
      <c r="AK445" s="114"/>
      <c r="AL445" s="114"/>
      <c r="AM445" s="114"/>
      <c r="AN445" s="114"/>
      <c r="AO445" s="150"/>
      <c r="AP445" s="150"/>
      <c r="AQ445" s="150"/>
      <c r="AR445" s="280"/>
      <c r="AS445" s="280"/>
      <c r="AT445" s="280"/>
      <c r="AU445" s="280"/>
      <c r="AV445" s="280"/>
      <c r="AW445" s="280"/>
    </row>
    <row r="446" spans="1:49" s="112" customFormat="1">
      <c r="A446" s="47"/>
      <c r="B446" s="154"/>
      <c r="C446" s="4"/>
      <c r="D446" s="4"/>
      <c r="E446" s="4"/>
      <c r="F446" s="4"/>
      <c r="G446" s="4"/>
      <c r="H446" s="4"/>
      <c r="I446" s="4"/>
      <c r="J446" s="4"/>
      <c r="K446" s="4"/>
      <c r="L446" s="4"/>
      <c r="M446" s="4"/>
      <c r="N446" s="4"/>
      <c r="O446" s="52"/>
      <c r="P446" s="52"/>
      <c r="Q446" s="52"/>
      <c r="R446" s="4"/>
      <c r="S446" s="7"/>
      <c r="W446" s="7"/>
      <c r="X446" s="7"/>
      <c r="Y446" s="7"/>
      <c r="AD446" s="114"/>
      <c r="AE446" s="114"/>
      <c r="AF446" s="114"/>
      <c r="AG446" s="246"/>
      <c r="AH446" s="246"/>
      <c r="AI446" s="114"/>
      <c r="AJ446" s="114"/>
      <c r="AK446" s="114"/>
      <c r="AL446" s="114"/>
      <c r="AM446" s="114"/>
      <c r="AN446" s="114"/>
      <c r="AO446" s="150"/>
      <c r="AP446" s="150"/>
      <c r="AQ446" s="150"/>
      <c r="AR446" s="280"/>
      <c r="AS446" s="280"/>
      <c r="AT446" s="280"/>
      <c r="AU446" s="280"/>
      <c r="AV446" s="280"/>
      <c r="AW446" s="280"/>
    </row>
    <row r="447" spans="1:49" s="112" customFormat="1">
      <c r="A447" s="47"/>
      <c r="B447" s="154"/>
      <c r="C447" s="4"/>
      <c r="D447" s="4"/>
      <c r="E447" s="4"/>
      <c r="F447" s="4"/>
      <c r="G447" s="4"/>
      <c r="H447" s="4"/>
      <c r="I447" s="4"/>
      <c r="J447" s="4"/>
      <c r="K447" s="4"/>
      <c r="L447" s="4"/>
      <c r="M447" s="4"/>
      <c r="N447" s="4"/>
      <c r="O447" s="52"/>
      <c r="P447" s="52"/>
      <c r="Q447" s="52"/>
      <c r="R447" s="4"/>
      <c r="S447" s="7"/>
      <c r="W447" s="7"/>
      <c r="X447" s="7"/>
      <c r="Y447" s="7"/>
      <c r="AD447" s="114"/>
      <c r="AE447" s="114"/>
      <c r="AF447" s="114"/>
      <c r="AG447" s="246"/>
      <c r="AH447" s="246"/>
      <c r="AI447" s="114"/>
      <c r="AJ447" s="114"/>
      <c r="AK447" s="114"/>
      <c r="AL447" s="114"/>
      <c r="AM447" s="114"/>
      <c r="AN447" s="114"/>
      <c r="AO447" s="150"/>
      <c r="AP447" s="150"/>
      <c r="AQ447" s="150"/>
      <c r="AR447" s="280"/>
      <c r="AS447" s="280"/>
      <c r="AT447" s="280"/>
      <c r="AU447" s="280"/>
      <c r="AV447" s="280"/>
      <c r="AW447" s="280"/>
    </row>
    <row r="448" spans="1:49" s="112" customFormat="1">
      <c r="A448" s="47"/>
      <c r="B448" s="154"/>
      <c r="C448" s="4"/>
      <c r="D448" s="4"/>
      <c r="E448" s="4"/>
      <c r="F448" s="4"/>
      <c r="G448" s="4"/>
      <c r="H448" s="4"/>
      <c r="I448" s="4"/>
      <c r="J448" s="4"/>
      <c r="K448" s="4"/>
      <c r="L448" s="4"/>
      <c r="M448" s="4"/>
      <c r="N448" s="4"/>
      <c r="O448" s="52"/>
      <c r="P448" s="52"/>
      <c r="Q448" s="52"/>
      <c r="R448" s="4"/>
      <c r="S448" s="7"/>
      <c r="W448" s="7"/>
      <c r="X448" s="7"/>
      <c r="Y448" s="7"/>
      <c r="AD448" s="114"/>
      <c r="AE448" s="114"/>
      <c r="AF448" s="114"/>
      <c r="AG448" s="246"/>
      <c r="AH448" s="246"/>
      <c r="AI448" s="114"/>
      <c r="AJ448" s="114"/>
      <c r="AK448" s="114"/>
      <c r="AL448" s="114"/>
      <c r="AM448" s="114"/>
      <c r="AN448" s="114"/>
      <c r="AO448" s="150"/>
      <c r="AP448" s="150"/>
      <c r="AQ448" s="150"/>
      <c r="AR448" s="280"/>
      <c r="AS448" s="280"/>
      <c r="AT448" s="280"/>
      <c r="AU448" s="280"/>
      <c r="AV448" s="280"/>
      <c r="AW448" s="280"/>
    </row>
    <row r="449" spans="1:49" s="112" customFormat="1">
      <c r="A449" s="47"/>
      <c r="B449" s="154"/>
      <c r="C449" s="4"/>
      <c r="D449" s="4"/>
      <c r="E449" s="4"/>
      <c r="F449" s="4"/>
      <c r="G449" s="4"/>
      <c r="H449" s="4"/>
      <c r="I449" s="4"/>
      <c r="J449" s="4"/>
      <c r="K449" s="4"/>
      <c r="L449" s="4"/>
      <c r="M449" s="4"/>
      <c r="N449" s="4"/>
      <c r="O449" s="52"/>
      <c r="P449" s="52"/>
      <c r="Q449" s="52"/>
      <c r="R449" s="4"/>
      <c r="S449" s="7"/>
      <c r="W449" s="7"/>
      <c r="X449" s="7"/>
      <c r="Y449" s="7"/>
      <c r="AD449" s="114"/>
      <c r="AE449" s="114"/>
      <c r="AF449" s="114"/>
      <c r="AG449" s="246"/>
      <c r="AH449" s="246"/>
      <c r="AI449" s="114"/>
      <c r="AJ449" s="114"/>
      <c r="AK449" s="114"/>
      <c r="AL449" s="114"/>
      <c r="AM449" s="114"/>
      <c r="AN449" s="114"/>
      <c r="AO449" s="150"/>
      <c r="AP449" s="150"/>
      <c r="AQ449" s="150"/>
      <c r="AR449" s="280"/>
      <c r="AS449" s="280"/>
      <c r="AT449" s="280"/>
      <c r="AU449" s="280"/>
      <c r="AV449" s="280"/>
      <c r="AW449" s="280"/>
    </row>
    <row r="450" spans="1:49" s="112" customFormat="1">
      <c r="A450" s="47"/>
      <c r="B450" s="154"/>
      <c r="C450" s="4"/>
      <c r="D450" s="4"/>
      <c r="E450" s="4"/>
      <c r="F450" s="4"/>
      <c r="G450" s="4"/>
      <c r="H450" s="4"/>
      <c r="I450" s="4"/>
      <c r="J450" s="4"/>
      <c r="K450" s="4"/>
      <c r="L450" s="4"/>
      <c r="M450" s="4"/>
      <c r="N450" s="4"/>
      <c r="O450" s="52"/>
      <c r="P450" s="52"/>
      <c r="Q450" s="52"/>
      <c r="R450" s="4"/>
      <c r="S450" s="7"/>
      <c r="W450" s="7"/>
      <c r="X450" s="7"/>
      <c r="Y450" s="7"/>
      <c r="AD450" s="114"/>
      <c r="AE450" s="114"/>
      <c r="AF450" s="114"/>
      <c r="AG450" s="246"/>
      <c r="AH450" s="246"/>
      <c r="AI450" s="114"/>
      <c r="AJ450" s="114"/>
      <c r="AK450" s="114"/>
      <c r="AL450" s="114"/>
      <c r="AM450" s="114"/>
      <c r="AN450" s="114"/>
      <c r="AO450" s="150"/>
      <c r="AP450" s="150"/>
      <c r="AQ450" s="150"/>
      <c r="AR450" s="280"/>
      <c r="AS450" s="280"/>
      <c r="AT450" s="280"/>
      <c r="AU450" s="280"/>
      <c r="AV450" s="280"/>
      <c r="AW450" s="280"/>
    </row>
    <row r="451" spans="1:49" s="112" customFormat="1">
      <c r="A451" s="47"/>
      <c r="B451" s="154"/>
      <c r="C451" s="4"/>
      <c r="D451" s="4"/>
      <c r="E451" s="4"/>
      <c r="F451" s="4"/>
      <c r="G451" s="4"/>
      <c r="H451" s="4"/>
      <c r="I451" s="4"/>
      <c r="J451" s="4"/>
      <c r="K451" s="4"/>
      <c r="L451" s="4"/>
      <c r="M451" s="4"/>
      <c r="N451" s="4"/>
      <c r="O451" s="52"/>
      <c r="P451" s="52"/>
      <c r="Q451" s="52"/>
      <c r="R451" s="4"/>
      <c r="S451" s="7"/>
      <c r="W451" s="7"/>
      <c r="X451" s="7"/>
      <c r="Y451" s="7"/>
      <c r="AD451" s="114"/>
      <c r="AE451" s="114"/>
      <c r="AF451" s="114"/>
      <c r="AG451" s="246"/>
      <c r="AH451" s="246"/>
      <c r="AI451" s="114"/>
      <c r="AJ451" s="114"/>
      <c r="AK451" s="114"/>
      <c r="AL451" s="114"/>
      <c r="AM451" s="114"/>
      <c r="AN451" s="114"/>
      <c r="AO451" s="150"/>
      <c r="AP451" s="150"/>
      <c r="AQ451" s="150"/>
      <c r="AR451" s="280"/>
      <c r="AS451" s="280"/>
      <c r="AT451" s="280"/>
      <c r="AU451" s="280"/>
      <c r="AV451" s="280"/>
      <c r="AW451" s="280"/>
    </row>
    <row r="452" spans="1:49" s="112" customFormat="1">
      <c r="A452" s="47"/>
      <c r="B452" s="154"/>
      <c r="C452" s="4"/>
      <c r="D452" s="4"/>
      <c r="E452" s="4"/>
      <c r="F452" s="4"/>
      <c r="G452" s="4"/>
      <c r="H452" s="4"/>
      <c r="I452" s="4"/>
      <c r="J452" s="4"/>
      <c r="K452" s="4"/>
      <c r="L452" s="4"/>
      <c r="M452" s="4"/>
      <c r="N452" s="4"/>
      <c r="O452" s="52"/>
      <c r="P452" s="52"/>
      <c r="Q452" s="52"/>
      <c r="R452" s="4"/>
      <c r="S452" s="7"/>
      <c r="W452" s="7"/>
      <c r="X452" s="7"/>
      <c r="Y452" s="7"/>
      <c r="AD452" s="114"/>
      <c r="AE452" s="114"/>
      <c r="AF452" s="114"/>
      <c r="AG452" s="246"/>
      <c r="AH452" s="246"/>
      <c r="AI452" s="114"/>
      <c r="AJ452" s="114"/>
      <c r="AK452" s="114"/>
      <c r="AL452" s="114"/>
      <c r="AM452" s="114"/>
      <c r="AN452" s="114"/>
      <c r="AO452" s="150"/>
      <c r="AP452" s="150"/>
      <c r="AQ452" s="150"/>
      <c r="AR452" s="280"/>
      <c r="AS452" s="280"/>
      <c r="AT452" s="280"/>
      <c r="AU452" s="280"/>
      <c r="AV452" s="280"/>
      <c r="AW452" s="280"/>
    </row>
    <row r="453" spans="1:49" s="112" customFormat="1">
      <c r="A453" s="47"/>
      <c r="B453" s="154"/>
      <c r="C453" s="4"/>
      <c r="D453" s="4"/>
      <c r="E453" s="4"/>
      <c r="F453" s="4"/>
      <c r="G453" s="4"/>
      <c r="H453" s="4"/>
      <c r="I453" s="4"/>
      <c r="J453" s="4"/>
      <c r="K453" s="4"/>
      <c r="L453" s="4"/>
      <c r="M453" s="4"/>
      <c r="N453" s="4"/>
      <c r="O453" s="52"/>
      <c r="P453" s="52"/>
      <c r="Q453" s="52"/>
      <c r="R453" s="4"/>
      <c r="S453" s="7"/>
      <c r="W453" s="7"/>
      <c r="X453" s="7"/>
      <c r="Y453" s="7"/>
      <c r="AD453" s="114"/>
      <c r="AE453" s="114"/>
      <c r="AF453" s="114"/>
      <c r="AG453" s="246"/>
      <c r="AH453" s="246"/>
      <c r="AI453" s="114"/>
      <c r="AJ453" s="114"/>
      <c r="AK453" s="114"/>
      <c r="AL453" s="114"/>
      <c r="AM453" s="114"/>
      <c r="AN453" s="114"/>
      <c r="AO453" s="150"/>
      <c r="AP453" s="150"/>
      <c r="AQ453" s="150"/>
      <c r="AR453" s="280"/>
      <c r="AS453" s="280"/>
      <c r="AT453" s="280"/>
      <c r="AU453" s="280"/>
      <c r="AV453" s="280"/>
      <c r="AW453" s="280"/>
    </row>
    <row r="454" spans="1:49" s="112" customFormat="1">
      <c r="A454" s="47"/>
      <c r="B454" s="154"/>
      <c r="C454" s="4"/>
      <c r="D454" s="4"/>
      <c r="E454" s="4"/>
      <c r="F454" s="4"/>
      <c r="G454" s="4"/>
      <c r="H454" s="4"/>
      <c r="I454" s="4"/>
      <c r="J454" s="4"/>
      <c r="K454" s="4"/>
      <c r="L454" s="4"/>
      <c r="M454" s="4"/>
      <c r="N454" s="4"/>
      <c r="O454" s="52"/>
      <c r="P454" s="52"/>
      <c r="Q454" s="52"/>
      <c r="R454" s="4"/>
      <c r="S454" s="7"/>
      <c r="W454" s="7"/>
      <c r="X454" s="7"/>
      <c r="Y454" s="7"/>
      <c r="AD454" s="114"/>
      <c r="AE454" s="114"/>
      <c r="AF454" s="114"/>
      <c r="AG454" s="246"/>
      <c r="AH454" s="246"/>
      <c r="AI454" s="114"/>
      <c r="AJ454" s="114"/>
      <c r="AK454" s="114"/>
      <c r="AL454" s="114"/>
      <c r="AM454" s="114"/>
      <c r="AN454" s="114"/>
      <c r="AO454" s="150"/>
      <c r="AP454" s="150"/>
      <c r="AQ454" s="150"/>
      <c r="AR454" s="280"/>
      <c r="AS454" s="280"/>
      <c r="AT454" s="280"/>
      <c r="AU454" s="280"/>
      <c r="AV454" s="280"/>
      <c r="AW454" s="280"/>
    </row>
    <row r="455" spans="1:49" s="112" customFormat="1">
      <c r="A455" s="47"/>
      <c r="B455" s="154"/>
      <c r="C455" s="4"/>
      <c r="D455" s="4"/>
      <c r="E455" s="4"/>
      <c r="F455" s="4"/>
      <c r="G455" s="4"/>
      <c r="H455" s="4"/>
      <c r="I455" s="4"/>
      <c r="J455" s="4"/>
      <c r="K455" s="4"/>
      <c r="L455" s="4"/>
      <c r="M455" s="4"/>
      <c r="N455" s="4"/>
      <c r="O455" s="52"/>
      <c r="P455" s="52"/>
      <c r="Q455" s="52"/>
      <c r="R455" s="4"/>
      <c r="S455" s="7"/>
      <c r="W455" s="7"/>
      <c r="X455" s="7"/>
      <c r="Y455" s="7"/>
      <c r="AD455" s="114"/>
      <c r="AE455" s="114"/>
      <c r="AF455" s="114"/>
      <c r="AG455" s="246"/>
      <c r="AH455" s="246"/>
      <c r="AI455" s="114"/>
      <c r="AJ455" s="114"/>
      <c r="AK455" s="114"/>
      <c r="AL455" s="114"/>
      <c r="AM455" s="114"/>
      <c r="AN455" s="114"/>
      <c r="AO455" s="150"/>
      <c r="AP455" s="150"/>
      <c r="AQ455" s="150"/>
      <c r="AR455" s="280"/>
      <c r="AS455" s="280"/>
      <c r="AT455" s="280"/>
      <c r="AU455" s="280"/>
      <c r="AV455" s="280"/>
      <c r="AW455" s="280"/>
    </row>
    <row r="456" spans="1:49" s="112" customFormat="1">
      <c r="A456" s="47"/>
      <c r="B456" s="154"/>
      <c r="C456" s="4"/>
      <c r="D456" s="4"/>
      <c r="E456" s="4"/>
      <c r="F456" s="4"/>
      <c r="G456" s="4"/>
      <c r="H456" s="4"/>
      <c r="I456" s="4"/>
      <c r="J456" s="4"/>
      <c r="K456" s="4"/>
      <c r="L456" s="4"/>
      <c r="M456" s="4"/>
      <c r="N456" s="4"/>
      <c r="O456" s="52"/>
      <c r="P456" s="52"/>
      <c r="Q456" s="52"/>
      <c r="R456" s="4"/>
      <c r="S456" s="7"/>
      <c r="W456" s="7"/>
      <c r="X456" s="7"/>
      <c r="Y456" s="7"/>
      <c r="AD456" s="114"/>
      <c r="AE456" s="114"/>
      <c r="AF456" s="114"/>
      <c r="AG456" s="246"/>
      <c r="AH456" s="246"/>
      <c r="AI456" s="114"/>
      <c r="AJ456" s="114"/>
      <c r="AK456" s="114"/>
      <c r="AL456" s="114"/>
      <c r="AM456" s="114"/>
      <c r="AN456" s="114"/>
      <c r="AO456" s="150"/>
      <c r="AP456" s="150"/>
      <c r="AQ456" s="150"/>
      <c r="AR456" s="280"/>
      <c r="AS456" s="280"/>
      <c r="AT456" s="280"/>
      <c r="AU456" s="280"/>
      <c r="AV456" s="280"/>
      <c r="AW456" s="280"/>
    </row>
    <row r="457" spans="1:49" s="112" customFormat="1">
      <c r="A457" s="47"/>
      <c r="B457" s="154"/>
      <c r="C457" s="4"/>
      <c r="D457" s="4"/>
      <c r="E457" s="4"/>
      <c r="F457" s="4"/>
      <c r="G457" s="4"/>
      <c r="H457" s="4"/>
      <c r="I457" s="4"/>
      <c r="J457" s="4"/>
      <c r="K457" s="4"/>
      <c r="L457" s="4"/>
      <c r="M457" s="4"/>
      <c r="N457" s="4"/>
      <c r="O457" s="52"/>
      <c r="P457" s="52"/>
      <c r="Q457" s="52"/>
      <c r="R457" s="4"/>
      <c r="S457" s="7"/>
      <c r="W457" s="7"/>
      <c r="X457" s="7"/>
      <c r="Y457" s="7"/>
      <c r="AD457" s="114"/>
      <c r="AE457" s="114"/>
      <c r="AF457" s="114"/>
      <c r="AG457" s="246"/>
      <c r="AH457" s="246"/>
      <c r="AI457" s="114"/>
      <c r="AJ457" s="114"/>
      <c r="AK457" s="114"/>
      <c r="AL457" s="114"/>
      <c r="AM457" s="114"/>
      <c r="AN457" s="114"/>
      <c r="AO457" s="150"/>
      <c r="AP457" s="150"/>
      <c r="AQ457" s="150"/>
      <c r="AR457" s="280"/>
      <c r="AS457" s="280"/>
      <c r="AT457" s="280"/>
      <c r="AU457" s="280"/>
      <c r="AV457" s="280"/>
      <c r="AW457" s="280"/>
    </row>
    <row r="458" spans="1:49" s="112" customFormat="1">
      <c r="A458" s="47"/>
      <c r="B458" s="154"/>
      <c r="C458" s="4"/>
      <c r="D458" s="4"/>
      <c r="E458" s="4"/>
      <c r="F458" s="4"/>
      <c r="G458" s="4"/>
      <c r="H458" s="4"/>
      <c r="I458" s="4"/>
      <c r="J458" s="4"/>
      <c r="K458" s="4"/>
      <c r="L458" s="4"/>
      <c r="M458" s="4"/>
      <c r="N458" s="4"/>
      <c r="O458" s="52"/>
      <c r="P458" s="52"/>
      <c r="Q458" s="52"/>
      <c r="R458" s="4"/>
      <c r="S458" s="7"/>
      <c r="W458" s="7"/>
      <c r="X458" s="7"/>
      <c r="Y458" s="7"/>
      <c r="AD458" s="114"/>
      <c r="AE458" s="114"/>
      <c r="AF458" s="114"/>
      <c r="AG458" s="246"/>
      <c r="AH458" s="246"/>
      <c r="AI458" s="114"/>
      <c r="AJ458" s="114"/>
      <c r="AK458" s="114"/>
      <c r="AL458" s="114"/>
      <c r="AM458" s="114"/>
      <c r="AN458" s="114"/>
      <c r="AO458" s="150"/>
      <c r="AP458" s="150"/>
      <c r="AQ458" s="150"/>
      <c r="AR458" s="280"/>
      <c r="AS458" s="280"/>
      <c r="AT458" s="280"/>
      <c r="AU458" s="280"/>
      <c r="AV458" s="280"/>
      <c r="AW458" s="280"/>
    </row>
    <row r="459" spans="1:49" s="112" customFormat="1">
      <c r="A459" s="47"/>
      <c r="B459" s="154"/>
      <c r="C459" s="4"/>
      <c r="D459" s="4"/>
      <c r="E459" s="4"/>
      <c r="F459" s="4"/>
      <c r="G459" s="4"/>
      <c r="H459" s="4"/>
      <c r="I459" s="4"/>
      <c r="J459" s="4"/>
      <c r="K459" s="4"/>
      <c r="L459" s="4"/>
      <c r="M459" s="4"/>
      <c r="N459" s="4"/>
      <c r="O459" s="52"/>
      <c r="P459" s="52"/>
      <c r="Q459" s="52"/>
      <c r="R459" s="4"/>
      <c r="S459" s="7"/>
      <c r="W459" s="7"/>
      <c r="X459" s="7"/>
      <c r="Y459" s="7"/>
      <c r="AD459" s="114"/>
      <c r="AE459" s="114"/>
      <c r="AF459" s="114"/>
      <c r="AG459" s="246"/>
      <c r="AH459" s="246"/>
      <c r="AI459" s="114"/>
      <c r="AJ459" s="114"/>
      <c r="AK459" s="114"/>
      <c r="AL459" s="114"/>
      <c r="AM459" s="114"/>
      <c r="AN459" s="114"/>
      <c r="AO459" s="150"/>
      <c r="AP459" s="150"/>
      <c r="AQ459" s="150"/>
      <c r="AR459" s="280"/>
      <c r="AS459" s="280"/>
      <c r="AT459" s="280"/>
      <c r="AU459" s="280"/>
      <c r="AV459" s="280"/>
      <c r="AW459" s="280"/>
    </row>
    <row r="460" spans="1:49" s="112" customFormat="1">
      <c r="A460" s="47"/>
      <c r="B460" s="154"/>
      <c r="C460" s="4"/>
      <c r="D460" s="4"/>
      <c r="E460" s="4"/>
      <c r="F460" s="4"/>
      <c r="G460" s="4"/>
      <c r="H460" s="4"/>
      <c r="I460" s="4"/>
      <c r="J460" s="4"/>
      <c r="K460" s="4"/>
      <c r="L460" s="4"/>
      <c r="M460" s="4"/>
      <c r="N460" s="4"/>
      <c r="O460" s="52"/>
      <c r="P460" s="52"/>
      <c r="Q460" s="52"/>
      <c r="R460" s="4"/>
      <c r="S460" s="7"/>
      <c r="W460" s="7"/>
      <c r="X460" s="7"/>
      <c r="Y460" s="7"/>
      <c r="AD460" s="114"/>
      <c r="AE460" s="114"/>
      <c r="AF460" s="114"/>
      <c r="AG460" s="246"/>
      <c r="AH460" s="246"/>
      <c r="AI460" s="114"/>
      <c r="AJ460" s="114"/>
      <c r="AK460" s="114"/>
      <c r="AL460" s="114"/>
      <c r="AM460" s="114"/>
      <c r="AN460" s="114"/>
      <c r="AO460" s="150"/>
      <c r="AP460" s="150"/>
      <c r="AQ460" s="150"/>
      <c r="AR460" s="280"/>
      <c r="AS460" s="280"/>
      <c r="AT460" s="280"/>
      <c r="AU460" s="280"/>
      <c r="AV460" s="280"/>
      <c r="AW460" s="280"/>
    </row>
    <row r="461" spans="1:49" s="112" customFormat="1">
      <c r="A461" s="47"/>
      <c r="B461" s="154"/>
      <c r="C461" s="4"/>
      <c r="D461" s="4"/>
      <c r="E461" s="4"/>
      <c r="F461" s="4"/>
      <c r="G461" s="4"/>
      <c r="H461" s="4"/>
      <c r="I461" s="4"/>
      <c r="J461" s="4"/>
      <c r="K461" s="4"/>
      <c r="L461" s="4"/>
      <c r="M461" s="4"/>
      <c r="N461" s="4"/>
      <c r="O461" s="52"/>
      <c r="P461" s="52"/>
      <c r="Q461" s="52"/>
      <c r="R461" s="4"/>
      <c r="S461" s="7"/>
      <c r="W461" s="7"/>
      <c r="X461" s="7"/>
      <c r="Y461" s="7"/>
      <c r="AD461" s="114"/>
      <c r="AE461" s="114"/>
      <c r="AF461" s="114"/>
      <c r="AG461" s="246"/>
      <c r="AH461" s="246"/>
      <c r="AI461" s="114"/>
      <c r="AJ461" s="114"/>
      <c r="AK461" s="114"/>
      <c r="AL461" s="114"/>
      <c r="AM461" s="114"/>
      <c r="AN461" s="114"/>
      <c r="AO461" s="150"/>
      <c r="AP461" s="150"/>
      <c r="AQ461" s="150"/>
      <c r="AR461" s="280"/>
      <c r="AS461" s="280"/>
      <c r="AT461" s="280"/>
      <c r="AU461" s="280"/>
      <c r="AV461" s="280"/>
      <c r="AW461" s="280"/>
    </row>
    <row r="462" spans="1:49" s="112" customFormat="1">
      <c r="A462" s="47"/>
      <c r="B462" s="154"/>
      <c r="C462" s="4"/>
      <c r="D462" s="4"/>
      <c r="E462" s="4"/>
      <c r="F462" s="4"/>
      <c r="G462" s="4"/>
      <c r="H462" s="4"/>
      <c r="I462" s="4"/>
      <c r="J462" s="4"/>
      <c r="K462" s="4"/>
      <c r="L462" s="4"/>
      <c r="M462" s="4"/>
      <c r="N462" s="4"/>
      <c r="O462" s="52"/>
      <c r="P462" s="52"/>
      <c r="Q462" s="52"/>
      <c r="R462" s="4"/>
      <c r="S462" s="7"/>
      <c r="W462" s="7"/>
      <c r="X462" s="7"/>
      <c r="Y462" s="7"/>
      <c r="AD462" s="114"/>
      <c r="AE462" s="114"/>
      <c r="AF462" s="114"/>
      <c r="AG462" s="246"/>
      <c r="AH462" s="246"/>
      <c r="AI462" s="114"/>
      <c r="AJ462" s="114"/>
      <c r="AK462" s="114"/>
      <c r="AL462" s="114"/>
      <c r="AM462" s="114"/>
      <c r="AN462" s="114"/>
      <c r="AO462" s="150"/>
      <c r="AP462" s="150"/>
      <c r="AQ462" s="150"/>
      <c r="AR462" s="280"/>
      <c r="AS462" s="280"/>
      <c r="AT462" s="280"/>
      <c r="AU462" s="280"/>
      <c r="AV462" s="280"/>
      <c r="AW462" s="280"/>
    </row>
    <row r="463" spans="1:49" s="112" customFormat="1">
      <c r="A463" s="47"/>
      <c r="B463" s="154"/>
      <c r="C463" s="4"/>
      <c r="D463" s="4"/>
      <c r="E463" s="4"/>
      <c r="F463" s="4"/>
      <c r="G463" s="4"/>
      <c r="H463" s="4"/>
      <c r="I463" s="4"/>
      <c r="J463" s="4"/>
      <c r="K463" s="4"/>
      <c r="L463" s="4"/>
      <c r="M463" s="4"/>
      <c r="N463" s="4"/>
      <c r="O463" s="52"/>
      <c r="P463" s="52"/>
      <c r="Q463" s="52"/>
      <c r="R463" s="4"/>
      <c r="S463" s="7"/>
      <c r="W463" s="7"/>
      <c r="X463" s="7"/>
      <c r="Y463" s="7"/>
      <c r="AD463" s="114"/>
      <c r="AE463" s="114"/>
      <c r="AF463" s="114"/>
      <c r="AG463" s="246"/>
      <c r="AH463" s="246"/>
      <c r="AI463" s="114"/>
      <c r="AJ463" s="114"/>
      <c r="AK463" s="114"/>
      <c r="AL463" s="114"/>
      <c r="AM463" s="114"/>
      <c r="AN463" s="114"/>
      <c r="AO463" s="150"/>
      <c r="AP463" s="150"/>
      <c r="AQ463" s="150"/>
      <c r="AR463" s="280"/>
      <c r="AS463" s="280"/>
      <c r="AT463" s="280"/>
      <c r="AU463" s="280"/>
      <c r="AV463" s="280"/>
      <c r="AW463" s="280"/>
    </row>
    <row r="464" spans="1:49" s="112" customFormat="1">
      <c r="A464" s="47"/>
      <c r="B464" s="154"/>
      <c r="C464" s="4"/>
      <c r="D464" s="4"/>
      <c r="E464" s="4"/>
      <c r="F464" s="4"/>
      <c r="G464" s="4"/>
      <c r="H464" s="4"/>
      <c r="I464" s="4"/>
      <c r="J464" s="4"/>
      <c r="K464" s="4"/>
      <c r="L464" s="4"/>
      <c r="M464" s="4"/>
      <c r="N464" s="4"/>
      <c r="O464" s="52"/>
      <c r="P464" s="52"/>
      <c r="Q464" s="52"/>
      <c r="R464" s="4"/>
      <c r="S464" s="7"/>
      <c r="W464" s="7"/>
      <c r="X464" s="7"/>
      <c r="Y464" s="7"/>
      <c r="AD464" s="114"/>
      <c r="AE464" s="114"/>
      <c r="AF464" s="114"/>
      <c r="AG464" s="246"/>
      <c r="AH464" s="246"/>
      <c r="AI464" s="114"/>
      <c r="AJ464" s="114"/>
      <c r="AK464" s="114"/>
      <c r="AL464" s="114"/>
      <c r="AM464" s="114"/>
      <c r="AN464" s="114"/>
      <c r="AO464" s="150"/>
      <c r="AP464" s="150"/>
      <c r="AQ464" s="150"/>
      <c r="AR464" s="280"/>
      <c r="AS464" s="280"/>
      <c r="AT464" s="280"/>
      <c r="AU464" s="280"/>
      <c r="AV464" s="280"/>
      <c r="AW464" s="280"/>
    </row>
    <row r="465" spans="1:49" s="112" customFormat="1">
      <c r="A465" s="47"/>
      <c r="B465" s="154"/>
      <c r="C465" s="4"/>
      <c r="D465" s="4"/>
      <c r="E465" s="4"/>
      <c r="F465" s="4"/>
      <c r="G465" s="4"/>
      <c r="H465" s="4"/>
      <c r="I465" s="4"/>
      <c r="J465" s="4"/>
      <c r="K465" s="4"/>
      <c r="L465" s="4"/>
      <c r="M465" s="4"/>
      <c r="N465" s="4"/>
      <c r="O465" s="52"/>
      <c r="P465" s="52"/>
      <c r="Q465" s="52"/>
      <c r="R465" s="4"/>
      <c r="S465" s="7"/>
      <c r="W465" s="7"/>
      <c r="X465" s="7"/>
      <c r="Y465" s="7"/>
      <c r="AD465" s="114"/>
      <c r="AE465" s="114"/>
      <c r="AF465" s="114"/>
      <c r="AG465" s="246"/>
      <c r="AH465" s="246"/>
      <c r="AI465" s="114"/>
      <c r="AJ465" s="114"/>
      <c r="AK465" s="114"/>
      <c r="AL465" s="114"/>
      <c r="AM465" s="114"/>
      <c r="AN465" s="114"/>
      <c r="AO465" s="150"/>
      <c r="AP465" s="150"/>
      <c r="AQ465" s="150"/>
      <c r="AR465" s="280"/>
      <c r="AS465" s="280"/>
      <c r="AT465" s="280"/>
      <c r="AU465" s="280"/>
      <c r="AV465" s="280"/>
      <c r="AW465" s="280"/>
    </row>
    <row r="466" spans="1:49" s="112" customFormat="1">
      <c r="A466" s="47"/>
      <c r="B466" s="154"/>
      <c r="C466" s="4"/>
      <c r="D466" s="4"/>
      <c r="E466" s="4"/>
      <c r="F466" s="4"/>
      <c r="G466" s="4"/>
      <c r="H466" s="4"/>
      <c r="I466" s="4"/>
      <c r="J466" s="4"/>
      <c r="K466" s="4"/>
      <c r="L466" s="4"/>
      <c r="M466" s="4"/>
      <c r="N466" s="4"/>
      <c r="O466" s="52"/>
      <c r="P466" s="52"/>
      <c r="Q466" s="52"/>
      <c r="R466" s="4"/>
      <c r="S466" s="7"/>
      <c r="W466" s="7"/>
      <c r="X466" s="7"/>
      <c r="Y466" s="7"/>
      <c r="AD466" s="114"/>
      <c r="AE466" s="114"/>
      <c r="AF466" s="114"/>
      <c r="AG466" s="246"/>
      <c r="AH466" s="246"/>
      <c r="AI466" s="114"/>
      <c r="AJ466" s="114"/>
      <c r="AK466" s="114"/>
      <c r="AL466" s="114"/>
      <c r="AM466" s="114"/>
      <c r="AN466" s="114"/>
      <c r="AO466" s="150"/>
      <c r="AP466" s="150"/>
      <c r="AQ466" s="150"/>
      <c r="AR466" s="280"/>
      <c r="AS466" s="280"/>
      <c r="AT466" s="280"/>
      <c r="AU466" s="280"/>
      <c r="AV466" s="280"/>
      <c r="AW466" s="280"/>
    </row>
    <row r="467" spans="1:49" s="112" customFormat="1">
      <c r="A467" s="47"/>
      <c r="B467" s="154"/>
      <c r="C467" s="4"/>
      <c r="D467" s="4"/>
      <c r="E467" s="4"/>
      <c r="F467" s="4"/>
      <c r="G467" s="4"/>
      <c r="H467" s="4"/>
      <c r="I467" s="4"/>
      <c r="J467" s="4"/>
      <c r="K467" s="4"/>
      <c r="L467" s="4"/>
      <c r="M467" s="4"/>
      <c r="N467" s="4"/>
      <c r="O467" s="52"/>
      <c r="P467" s="52"/>
      <c r="Q467" s="52"/>
      <c r="R467" s="4"/>
      <c r="S467" s="7"/>
      <c r="W467" s="7"/>
      <c r="X467" s="7"/>
      <c r="Y467" s="7"/>
      <c r="AD467" s="114"/>
      <c r="AE467" s="114"/>
      <c r="AF467" s="114"/>
      <c r="AG467" s="246"/>
      <c r="AH467" s="246"/>
      <c r="AI467" s="114"/>
      <c r="AJ467" s="114"/>
      <c r="AK467" s="114"/>
      <c r="AL467" s="114"/>
      <c r="AM467" s="114"/>
      <c r="AN467" s="114"/>
      <c r="AO467" s="150"/>
      <c r="AP467" s="150"/>
      <c r="AQ467" s="150"/>
      <c r="AR467" s="280"/>
      <c r="AS467" s="280"/>
      <c r="AT467" s="280"/>
      <c r="AU467" s="280"/>
      <c r="AV467" s="280"/>
      <c r="AW467" s="280"/>
    </row>
    <row r="468" spans="1:49" s="112" customFormat="1">
      <c r="A468" s="47"/>
      <c r="B468" s="154"/>
      <c r="C468" s="4"/>
      <c r="D468" s="4"/>
      <c r="E468" s="4"/>
      <c r="F468" s="4"/>
      <c r="G468" s="4"/>
      <c r="H468" s="4"/>
      <c r="I468" s="4"/>
      <c r="J468" s="4"/>
      <c r="K468" s="4"/>
      <c r="L468" s="4"/>
      <c r="M468" s="4"/>
      <c r="N468" s="4"/>
      <c r="O468" s="52"/>
      <c r="P468" s="52"/>
      <c r="Q468" s="52"/>
      <c r="R468" s="4"/>
      <c r="S468" s="7"/>
      <c r="W468" s="7"/>
      <c r="X468" s="7"/>
      <c r="Y468" s="7"/>
      <c r="AD468" s="114"/>
      <c r="AE468" s="114"/>
      <c r="AF468" s="114"/>
      <c r="AG468" s="246"/>
      <c r="AH468" s="246"/>
      <c r="AI468" s="114"/>
      <c r="AJ468" s="114"/>
      <c r="AK468" s="114"/>
      <c r="AL468" s="114"/>
      <c r="AM468" s="114"/>
      <c r="AN468" s="114"/>
      <c r="AO468" s="150"/>
      <c r="AP468" s="150"/>
      <c r="AQ468" s="150"/>
      <c r="AR468" s="280"/>
      <c r="AS468" s="280"/>
      <c r="AT468" s="280"/>
      <c r="AU468" s="280"/>
      <c r="AV468" s="280"/>
      <c r="AW468" s="280"/>
    </row>
    <row r="469" spans="1:49" s="112" customFormat="1">
      <c r="A469" s="47"/>
      <c r="B469" s="154"/>
      <c r="C469" s="4"/>
      <c r="D469" s="4"/>
      <c r="E469" s="4"/>
      <c r="F469" s="4"/>
      <c r="G469" s="4"/>
      <c r="H469" s="4"/>
      <c r="I469" s="4"/>
      <c r="J469" s="4"/>
      <c r="K469" s="4"/>
      <c r="L469" s="4"/>
      <c r="M469" s="4"/>
      <c r="N469" s="4"/>
      <c r="O469" s="52"/>
      <c r="P469" s="52"/>
      <c r="Q469" s="52"/>
      <c r="R469" s="4"/>
      <c r="S469" s="7"/>
      <c r="W469" s="7"/>
      <c r="X469" s="7"/>
      <c r="Y469" s="7"/>
      <c r="AD469" s="114"/>
      <c r="AE469" s="114"/>
      <c r="AF469" s="114"/>
      <c r="AG469" s="246"/>
      <c r="AH469" s="246"/>
      <c r="AI469" s="114"/>
      <c r="AJ469" s="114"/>
      <c r="AK469" s="114"/>
      <c r="AL469" s="114"/>
      <c r="AM469" s="114"/>
      <c r="AN469" s="114"/>
      <c r="AO469" s="150"/>
      <c r="AP469" s="150"/>
      <c r="AQ469" s="150"/>
      <c r="AR469" s="280"/>
      <c r="AS469" s="280"/>
      <c r="AT469" s="280"/>
      <c r="AU469" s="280"/>
      <c r="AV469" s="280"/>
      <c r="AW469" s="280"/>
    </row>
    <row r="470" spans="1:49" s="112" customFormat="1">
      <c r="A470" s="47"/>
      <c r="B470" s="154"/>
      <c r="C470" s="4"/>
      <c r="D470" s="4"/>
      <c r="E470" s="4"/>
      <c r="F470" s="4"/>
      <c r="G470" s="4"/>
      <c r="H470" s="4"/>
      <c r="I470" s="4"/>
      <c r="J470" s="4"/>
      <c r="K470" s="4"/>
      <c r="L470" s="4"/>
      <c r="M470" s="4"/>
      <c r="N470" s="4"/>
      <c r="O470" s="52"/>
      <c r="P470" s="52"/>
      <c r="Q470" s="52"/>
      <c r="R470" s="4"/>
      <c r="S470" s="7"/>
      <c r="W470" s="7"/>
      <c r="X470" s="7"/>
      <c r="Y470" s="7"/>
      <c r="AD470" s="114"/>
      <c r="AE470" s="114"/>
      <c r="AF470" s="114"/>
      <c r="AG470" s="246"/>
      <c r="AH470" s="246"/>
      <c r="AI470" s="114"/>
      <c r="AJ470" s="114"/>
      <c r="AK470" s="114"/>
      <c r="AL470" s="114"/>
      <c r="AM470" s="114"/>
      <c r="AN470" s="114"/>
      <c r="AO470" s="150"/>
      <c r="AP470" s="150"/>
      <c r="AQ470" s="150"/>
      <c r="AR470" s="280"/>
      <c r="AS470" s="280"/>
      <c r="AT470" s="280"/>
      <c r="AU470" s="280"/>
      <c r="AV470" s="280"/>
      <c r="AW470" s="280"/>
    </row>
    <row r="471" spans="1:49" s="112" customFormat="1">
      <c r="A471" s="47"/>
      <c r="B471" s="154"/>
      <c r="C471" s="4"/>
      <c r="D471" s="4"/>
      <c r="E471" s="4"/>
      <c r="F471" s="4"/>
      <c r="G471" s="4"/>
      <c r="H471" s="4"/>
      <c r="I471" s="4"/>
      <c r="J471" s="4"/>
      <c r="K471" s="4"/>
      <c r="L471" s="4"/>
      <c r="M471" s="4"/>
      <c r="N471" s="4"/>
      <c r="O471" s="52"/>
      <c r="P471" s="52"/>
      <c r="Q471" s="52"/>
      <c r="R471" s="4"/>
      <c r="S471" s="7"/>
      <c r="W471" s="7"/>
      <c r="X471" s="7"/>
      <c r="Y471" s="7"/>
      <c r="AD471" s="114"/>
      <c r="AE471" s="114"/>
      <c r="AF471" s="114"/>
      <c r="AG471" s="246"/>
      <c r="AH471" s="246"/>
      <c r="AI471" s="114"/>
      <c r="AJ471" s="114"/>
      <c r="AK471" s="114"/>
      <c r="AL471" s="114"/>
      <c r="AM471" s="114"/>
      <c r="AN471" s="114"/>
      <c r="AO471" s="150"/>
      <c r="AP471" s="150"/>
      <c r="AQ471" s="150"/>
      <c r="AR471" s="280"/>
      <c r="AS471" s="280"/>
      <c r="AT471" s="280"/>
      <c r="AU471" s="280"/>
      <c r="AV471" s="280"/>
      <c r="AW471" s="280"/>
    </row>
    <row r="472" spans="1:49" s="112" customFormat="1">
      <c r="A472" s="47"/>
      <c r="B472" s="154"/>
      <c r="C472" s="4"/>
      <c r="D472" s="4"/>
      <c r="E472" s="4"/>
      <c r="F472" s="4"/>
      <c r="G472" s="4"/>
      <c r="H472" s="4"/>
      <c r="I472" s="4"/>
      <c r="J472" s="4"/>
      <c r="K472" s="4"/>
      <c r="L472" s="4"/>
      <c r="M472" s="4"/>
      <c r="N472" s="4"/>
      <c r="O472" s="52"/>
      <c r="P472" s="52"/>
      <c r="Q472" s="52"/>
      <c r="R472" s="4"/>
      <c r="S472" s="7"/>
      <c r="W472" s="7"/>
      <c r="X472" s="7"/>
      <c r="Y472" s="7"/>
      <c r="AD472" s="114"/>
      <c r="AE472" s="114"/>
      <c r="AF472" s="114"/>
      <c r="AG472" s="246"/>
      <c r="AH472" s="246"/>
      <c r="AI472" s="114"/>
      <c r="AJ472" s="114"/>
      <c r="AK472" s="114"/>
      <c r="AL472" s="114"/>
      <c r="AM472" s="114"/>
      <c r="AN472" s="114"/>
      <c r="AO472" s="150"/>
      <c r="AP472" s="150"/>
      <c r="AQ472" s="150"/>
      <c r="AR472" s="280"/>
      <c r="AS472" s="280"/>
      <c r="AT472" s="280"/>
      <c r="AU472" s="280"/>
      <c r="AV472" s="280"/>
      <c r="AW472" s="280"/>
    </row>
    <row r="473" spans="1:49" s="112" customFormat="1">
      <c r="A473" s="47"/>
      <c r="B473" s="154"/>
      <c r="C473" s="4"/>
      <c r="D473" s="4"/>
      <c r="E473" s="4"/>
      <c r="F473" s="4"/>
      <c r="G473" s="4"/>
      <c r="H473" s="4"/>
      <c r="I473" s="4"/>
      <c r="J473" s="4"/>
      <c r="K473" s="4"/>
      <c r="L473" s="4"/>
      <c r="M473" s="4"/>
      <c r="N473" s="4"/>
      <c r="O473" s="52"/>
      <c r="P473" s="52"/>
      <c r="Q473" s="52"/>
      <c r="R473" s="4"/>
      <c r="S473" s="7"/>
      <c r="W473" s="7"/>
      <c r="X473" s="7"/>
      <c r="Y473" s="7"/>
      <c r="AD473" s="114"/>
      <c r="AE473" s="114"/>
      <c r="AF473" s="114"/>
      <c r="AG473" s="246"/>
      <c r="AH473" s="246"/>
      <c r="AI473" s="114"/>
      <c r="AJ473" s="114"/>
      <c r="AK473" s="114"/>
      <c r="AL473" s="114"/>
      <c r="AM473" s="114"/>
      <c r="AN473" s="114"/>
      <c r="AO473" s="150"/>
      <c r="AP473" s="150"/>
      <c r="AQ473" s="150"/>
      <c r="AR473" s="280"/>
      <c r="AS473" s="280"/>
      <c r="AT473" s="280"/>
      <c r="AU473" s="280"/>
      <c r="AV473" s="280"/>
      <c r="AW473" s="280"/>
    </row>
    <row r="474" spans="1:49" s="112" customFormat="1">
      <c r="A474" s="47"/>
      <c r="B474" s="154"/>
      <c r="C474" s="4"/>
      <c r="D474" s="4"/>
      <c r="E474" s="4"/>
      <c r="F474" s="4"/>
      <c r="G474" s="4"/>
      <c r="H474" s="4"/>
      <c r="I474" s="4"/>
      <c r="J474" s="4"/>
      <c r="K474" s="4"/>
      <c r="L474" s="4"/>
      <c r="M474" s="4"/>
      <c r="N474" s="4"/>
      <c r="O474" s="52"/>
      <c r="P474" s="52"/>
      <c r="Q474" s="52"/>
      <c r="R474" s="4"/>
      <c r="S474" s="7"/>
      <c r="W474" s="7"/>
      <c r="X474" s="7"/>
      <c r="Y474" s="7"/>
      <c r="AD474" s="114"/>
      <c r="AE474" s="114"/>
      <c r="AF474" s="114"/>
      <c r="AG474" s="246"/>
      <c r="AH474" s="246"/>
      <c r="AI474" s="114"/>
      <c r="AJ474" s="114"/>
      <c r="AK474" s="114"/>
      <c r="AL474" s="114"/>
      <c r="AM474" s="114"/>
      <c r="AN474" s="114"/>
      <c r="AO474" s="150"/>
      <c r="AP474" s="150"/>
      <c r="AQ474" s="150"/>
      <c r="AR474" s="280"/>
      <c r="AS474" s="280"/>
      <c r="AT474" s="280"/>
      <c r="AU474" s="280"/>
      <c r="AV474" s="280"/>
      <c r="AW474" s="280"/>
    </row>
    <row r="475" spans="1:49" s="112" customFormat="1">
      <c r="A475" s="47"/>
      <c r="B475" s="154"/>
      <c r="C475" s="4"/>
      <c r="D475" s="4"/>
      <c r="E475" s="4"/>
      <c r="F475" s="4"/>
      <c r="G475" s="4"/>
      <c r="H475" s="4"/>
      <c r="I475" s="4"/>
      <c r="J475" s="4"/>
      <c r="K475" s="4"/>
      <c r="L475" s="4"/>
      <c r="M475" s="4"/>
      <c r="N475" s="4"/>
      <c r="O475" s="52"/>
      <c r="P475" s="52"/>
      <c r="Q475" s="52"/>
      <c r="R475" s="4"/>
      <c r="S475" s="7"/>
      <c r="W475" s="7"/>
      <c r="X475" s="7"/>
      <c r="Y475" s="7"/>
      <c r="AD475" s="114"/>
      <c r="AE475" s="114"/>
      <c r="AF475" s="114"/>
      <c r="AG475" s="246"/>
      <c r="AH475" s="246"/>
      <c r="AI475" s="114"/>
      <c r="AJ475" s="114"/>
      <c r="AK475" s="114"/>
      <c r="AL475" s="114"/>
      <c r="AM475" s="114"/>
      <c r="AN475" s="114"/>
      <c r="AO475" s="150"/>
      <c r="AP475" s="150"/>
      <c r="AQ475" s="150"/>
      <c r="AR475" s="280"/>
      <c r="AS475" s="280"/>
      <c r="AT475" s="280"/>
      <c r="AU475" s="280"/>
      <c r="AV475" s="280"/>
      <c r="AW475" s="280"/>
    </row>
    <row r="476" spans="1:49" s="112" customFormat="1">
      <c r="A476" s="47"/>
      <c r="B476" s="154"/>
      <c r="C476" s="4"/>
      <c r="D476" s="4"/>
      <c r="E476" s="4"/>
      <c r="F476" s="4"/>
      <c r="G476" s="4"/>
      <c r="H476" s="4"/>
      <c r="I476" s="4"/>
      <c r="J476" s="4"/>
      <c r="K476" s="4"/>
      <c r="L476" s="4"/>
      <c r="M476" s="4"/>
      <c r="N476" s="4"/>
      <c r="O476" s="52"/>
      <c r="P476" s="52"/>
      <c r="Q476" s="52"/>
      <c r="R476" s="4"/>
      <c r="S476" s="7"/>
      <c r="W476" s="7"/>
      <c r="X476" s="7"/>
      <c r="Y476" s="7"/>
      <c r="AD476" s="114"/>
      <c r="AE476" s="114"/>
      <c r="AF476" s="114"/>
      <c r="AG476" s="246"/>
      <c r="AH476" s="246"/>
      <c r="AI476" s="114"/>
      <c r="AJ476" s="114"/>
      <c r="AK476" s="114"/>
      <c r="AL476" s="114"/>
      <c r="AM476" s="114"/>
      <c r="AN476" s="114"/>
      <c r="AO476" s="150"/>
      <c r="AP476" s="150"/>
      <c r="AQ476" s="150"/>
      <c r="AR476" s="280"/>
      <c r="AS476" s="280"/>
      <c r="AT476" s="280"/>
      <c r="AU476" s="280"/>
      <c r="AV476" s="280"/>
      <c r="AW476" s="280"/>
    </row>
    <row r="477" spans="1:49" s="112" customFormat="1">
      <c r="A477" s="47"/>
      <c r="B477" s="154"/>
      <c r="C477" s="4"/>
      <c r="D477" s="4"/>
      <c r="E477" s="4"/>
      <c r="F477" s="4"/>
      <c r="G477" s="4"/>
      <c r="H477" s="4"/>
      <c r="I477" s="4"/>
      <c r="J477" s="4"/>
      <c r="K477" s="4"/>
      <c r="L477" s="4"/>
      <c r="M477" s="4"/>
      <c r="N477" s="4"/>
      <c r="O477" s="52"/>
      <c r="P477" s="52"/>
      <c r="Q477" s="52"/>
      <c r="R477" s="4"/>
      <c r="S477" s="7"/>
      <c r="W477" s="7"/>
      <c r="X477" s="7"/>
      <c r="Y477" s="7"/>
      <c r="AD477" s="114"/>
      <c r="AE477" s="114"/>
      <c r="AF477" s="114"/>
      <c r="AG477" s="246"/>
      <c r="AH477" s="246"/>
      <c r="AI477" s="114"/>
      <c r="AJ477" s="114"/>
      <c r="AK477" s="114"/>
      <c r="AL477" s="114"/>
      <c r="AM477" s="114"/>
      <c r="AN477" s="114"/>
      <c r="AO477" s="150"/>
      <c r="AP477" s="150"/>
      <c r="AQ477" s="150"/>
      <c r="AR477" s="280"/>
      <c r="AS477" s="280"/>
      <c r="AT477" s="280"/>
      <c r="AU477" s="280"/>
      <c r="AV477" s="280"/>
      <c r="AW477" s="280"/>
    </row>
    <row r="478" spans="1:49" s="112" customFormat="1">
      <c r="A478" s="47"/>
      <c r="B478" s="154"/>
      <c r="C478" s="4"/>
      <c r="D478" s="4"/>
      <c r="E478" s="4"/>
      <c r="F478" s="4"/>
      <c r="G478" s="4"/>
      <c r="H478" s="4"/>
      <c r="I478" s="4"/>
      <c r="J478" s="4"/>
      <c r="K478" s="4"/>
      <c r="L478" s="4"/>
      <c r="M478" s="4"/>
      <c r="N478" s="4"/>
      <c r="O478" s="52"/>
      <c r="P478" s="52"/>
      <c r="Q478" s="52"/>
      <c r="R478" s="4"/>
      <c r="S478" s="7"/>
      <c r="W478" s="7"/>
      <c r="X478" s="7"/>
      <c r="Y478" s="7"/>
      <c r="AD478" s="114"/>
      <c r="AE478" s="114"/>
      <c r="AF478" s="114"/>
      <c r="AG478" s="246"/>
      <c r="AH478" s="246"/>
      <c r="AI478" s="114"/>
      <c r="AJ478" s="114"/>
      <c r="AK478" s="114"/>
      <c r="AL478" s="114"/>
      <c r="AM478" s="114"/>
      <c r="AN478" s="114"/>
      <c r="AO478" s="150"/>
      <c r="AP478" s="150"/>
      <c r="AQ478" s="150"/>
      <c r="AR478" s="280"/>
      <c r="AS478" s="280"/>
      <c r="AT478" s="280"/>
      <c r="AU478" s="280"/>
      <c r="AV478" s="280"/>
      <c r="AW478" s="280"/>
    </row>
    <row r="479" spans="1:49" s="112" customFormat="1">
      <c r="A479" s="47"/>
      <c r="B479" s="154"/>
      <c r="C479" s="4"/>
      <c r="D479" s="4"/>
      <c r="E479" s="4"/>
      <c r="F479" s="4"/>
      <c r="G479" s="4"/>
      <c r="H479" s="4"/>
      <c r="I479" s="4"/>
      <c r="J479" s="4"/>
      <c r="K479" s="4"/>
      <c r="L479" s="4"/>
      <c r="M479" s="4"/>
      <c r="N479" s="4"/>
      <c r="O479" s="52"/>
      <c r="P479" s="52"/>
      <c r="Q479" s="52"/>
      <c r="R479" s="4"/>
      <c r="S479" s="7"/>
      <c r="W479" s="7"/>
      <c r="X479" s="7"/>
      <c r="Y479" s="7"/>
      <c r="AD479" s="114"/>
      <c r="AE479" s="114"/>
      <c r="AF479" s="114"/>
      <c r="AG479" s="246"/>
      <c r="AH479" s="246"/>
      <c r="AI479" s="114"/>
      <c r="AJ479" s="114"/>
      <c r="AK479" s="114"/>
      <c r="AL479" s="114"/>
      <c r="AM479" s="114"/>
      <c r="AN479" s="114"/>
      <c r="AO479" s="150"/>
      <c r="AP479" s="150"/>
      <c r="AQ479" s="150"/>
      <c r="AR479" s="280"/>
      <c r="AS479" s="280"/>
      <c r="AT479" s="280"/>
      <c r="AU479" s="280"/>
      <c r="AV479" s="280"/>
      <c r="AW479" s="280"/>
    </row>
    <row r="480" spans="1:49" s="112" customFormat="1">
      <c r="A480" s="47"/>
      <c r="B480" s="154"/>
      <c r="C480" s="4"/>
      <c r="D480" s="4"/>
      <c r="E480" s="4"/>
      <c r="F480" s="4"/>
      <c r="G480" s="4"/>
      <c r="H480" s="4"/>
      <c r="I480" s="4"/>
      <c r="J480" s="4"/>
      <c r="K480" s="4"/>
      <c r="L480" s="4"/>
      <c r="M480" s="4"/>
      <c r="N480" s="4"/>
      <c r="O480" s="52"/>
      <c r="P480" s="52"/>
      <c r="Q480" s="52"/>
      <c r="R480" s="4"/>
      <c r="S480" s="7"/>
      <c r="W480" s="7"/>
      <c r="X480" s="7"/>
      <c r="Y480" s="7"/>
      <c r="AD480" s="114"/>
      <c r="AE480" s="114"/>
      <c r="AF480" s="114"/>
      <c r="AG480" s="246"/>
      <c r="AH480" s="246"/>
      <c r="AI480" s="114"/>
      <c r="AJ480" s="114"/>
      <c r="AK480" s="114"/>
      <c r="AL480" s="114"/>
      <c r="AM480" s="114"/>
      <c r="AN480" s="114"/>
      <c r="AO480" s="150"/>
      <c r="AP480" s="150"/>
      <c r="AQ480" s="150"/>
      <c r="AR480" s="280"/>
      <c r="AS480" s="280"/>
      <c r="AT480" s="280"/>
      <c r="AU480" s="280"/>
      <c r="AV480" s="280"/>
      <c r="AW480" s="280"/>
    </row>
    <row r="481" spans="1:49" s="112" customFormat="1">
      <c r="A481" s="47"/>
      <c r="B481" s="154"/>
      <c r="C481" s="4"/>
      <c r="D481" s="4"/>
      <c r="E481" s="4"/>
      <c r="F481" s="4"/>
      <c r="G481" s="4"/>
      <c r="H481" s="4"/>
      <c r="I481" s="4"/>
      <c r="J481" s="4"/>
      <c r="K481" s="4"/>
      <c r="L481" s="4"/>
      <c r="M481" s="4"/>
      <c r="N481" s="4"/>
      <c r="O481" s="52"/>
      <c r="P481" s="52"/>
      <c r="Q481" s="52"/>
      <c r="R481" s="4"/>
      <c r="S481" s="7"/>
      <c r="W481" s="7"/>
      <c r="X481" s="7"/>
      <c r="Y481" s="7"/>
      <c r="AD481" s="114"/>
      <c r="AE481" s="114"/>
      <c r="AF481" s="114"/>
      <c r="AG481" s="246"/>
      <c r="AH481" s="246"/>
      <c r="AI481" s="114"/>
      <c r="AJ481" s="114"/>
      <c r="AK481" s="114"/>
      <c r="AL481" s="114"/>
      <c r="AM481" s="114"/>
      <c r="AN481" s="114"/>
      <c r="AO481" s="150"/>
      <c r="AP481" s="150"/>
      <c r="AQ481" s="150"/>
      <c r="AR481" s="280"/>
      <c r="AS481" s="280"/>
      <c r="AT481" s="280"/>
      <c r="AU481" s="280"/>
      <c r="AV481" s="280"/>
      <c r="AW481" s="280"/>
    </row>
    <row r="482" spans="1:49" s="112" customFormat="1">
      <c r="A482" s="47"/>
      <c r="B482" s="154"/>
      <c r="C482" s="4"/>
      <c r="D482" s="4"/>
      <c r="E482" s="4"/>
      <c r="F482" s="4"/>
      <c r="G482" s="4"/>
      <c r="H482" s="4"/>
      <c r="I482" s="4"/>
      <c r="J482" s="4"/>
      <c r="K482" s="4"/>
      <c r="L482" s="4"/>
      <c r="M482" s="4"/>
      <c r="N482" s="4"/>
      <c r="O482" s="52"/>
      <c r="P482" s="52"/>
      <c r="Q482" s="52"/>
      <c r="R482" s="4"/>
      <c r="S482" s="7"/>
      <c r="W482" s="7"/>
      <c r="X482" s="7"/>
      <c r="Y482" s="7"/>
      <c r="AD482" s="114"/>
      <c r="AE482" s="114"/>
      <c r="AF482" s="114"/>
      <c r="AG482" s="246"/>
      <c r="AH482" s="246"/>
      <c r="AI482" s="114"/>
      <c r="AJ482" s="114"/>
      <c r="AK482" s="114"/>
      <c r="AL482" s="114"/>
      <c r="AM482" s="114"/>
      <c r="AN482" s="114"/>
      <c r="AO482" s="150"/>
      <c r="AP482" s="150"/>
      <c r="AQ482" s="150"/>
      <c r="AR482" s="280"/>
      <c r="AS482" s="280"/>
      <c r="AT482" s="280"/>
      <c r="AU482" s="280"/>
      <c r="AV482" s="280"/>
      <c r="AW482" s="280"/>
    </row>
    <row r="483" spans="1:49" s="112" customFormat="1">
      <c r="A483" s="47"/>
      <c r="B483" s="154"/>
      <c r="C483" s="4"/>
      <c r="D483" s="4"/>
      <c r="E483" s="4"/>
      <c r="F483" s="4"/>
      <c r="G483" s="4"/>
      <c r="H483" s="4"/>
      <c r="I483" s="4"/>
      <c r="J483" s="4"/>
      <c r="K483" s="4"/>
      <c r="L483" s="4"/>
      <c r="M483" s="4"/>
      <c r="N483" s="4"/>
      <c r="O483" s="52"/>
      <c r="P483" s="52"/>
      <c r="Q483" s="52"/>
      <c r="R483" s="4"/>
      <c r="S483" s="7"/>
      <c r="W483" s="7"/>
      <c r="X483" s="7"/>
      <c r="Y483" s="7"/>
      <c r="AD483" s="114"/>
      <c r="AE483" s="114"/>
      <c r="AF483" s="114"/>
      <c r="AG483" s="246"/>
      <c r="AH483" s="246"/>
      <c r="AI483" s="114"/>
      <c r="AJ483" s="114"/>
      <c r="AK483" s="114"/>
      <c r="AL483" s="114"/>
      <c r="AM483" s="114"/>
      <c r="AN483" s="114"/>
      <c r="AO483" s="150"/>
      <c r="AP483" s="150"/>
      <c r="AQ483" s="150"/>
      <c r="AR483" s="280"/>
      <c r="AS483" s="280"/>
      <c r="AT483" s="280"/>
      <c r="AU483" s="280"/>
      <c r="AV483" s="280"/>
      <c r="AW483" s="280"/>
    </row>
    <row r="484" spans="1:49" s="112" customFormat="1">
      <c r="A484" s="47"/>
      <c r="B484" s="154"/>
      <c r="C484" s="4"/>
      <c r="D484" s="4"/>
      <c r="E484" s="4"/>
      <c r="F484" s="4"/>
      <c r="G484" s="4"/>
      <c r="H484" s="4"/>
      <c r="I484" s="4"/>
      <c r="J484" s="4"/>
      <c r="K484" s="4"/>
      <c r="L484" s="4"/>
      <c r="M484" s="4"/>
      <c r="N484" s="4"/>
      <c r="O484" s="52"/>
      <c r="P484" s="52"/>
      <c r="Q484" s="52"/>
      <c r="R484" s="4"/>
      <c r="S484" s="7"/>
      <c r="W484" s="7"/>
      <c r="X484" s="7"/>
      <c r="Y484" s="7"/>
      <c r="AD484" s="114"/>
      <c r="AE484" s="114"/>
      <c r="AF484" s="114"/>
      <c r="AG484" s="246"/>
      <c r="AH484" s="246"/>
      <c r="AI484" s="114"/>
      <c r="AJ484" s="114"/>
      <c r="AK484" s="114"/>
      <c r="AL484" s="114"/>
      <c r="AM484" s="114"/>
      <c r="AN484" s="114"/>
      <c r="AO484" s="150"/>
      <c r="AP484" s="150"/>
      <c r="AQ484" s="150"/>
      <c r="AR484" s="280"/>
      <c r="AS484" s="280"/>
      <c r="AT484" s="280"/>
      <c r="AU484" s="280"/>
      <c r="AV484" s="280"/>
      <c r="AW484" s="280"/>
    </row>
    <row r="485" spans="1:49" s="112" customFormat="1">
      <c r="A485" s="47"/>
      <c r="B485" s="154"/>
      <c r="C485" s="4"/>
      <c r="D485" s="4"/>
      <c r="E485" s="4"/>
      <c r="F485" s="4"/>
      <c r="G485" s="4"/>
      <c r="H485" s="4"/>
      <c r="I485" s="4"/>
      <c r="J485" s="4"/>
      <c r="K485" s="4"/>
      <c r="L485" s="4"/>
      <c r="M485" s="4"/>
      <c r="N485" s="4"/>
      <c r="O485" s="52"/>
      <c r="P485" s="52"/>
      <c r="Q485" s="52"/>
      <c r="R485" s="4"/>
      <c r="S485" s="7"/>
      <c r="W485" s="7"/>
      <c r="X485" s="7"/>
      <c r="Y485" s="7"/>
      <c r="AD485" s="114"/>
      <c r="AE485" s="114"/>
      <c r="AF485" s="114"/>
      <c r="AG485" s="246"/>
      <c r="AH485" s="246"/>
      <c r="AI485" s="114"/>
      <c r="AJ485" s="114"/>
      <c r="AK485" s="114"/>
      <c r="AL485" s="114"/>
      <c r="AM485" s="114"/>
      <c r="AN485" s="114"/>
      <c r="AO485" s="150"/>
      <c r="AP485" s="150"/>
      <c r="AQ485" s="150"/>
      <c r="AR485" s="280"/>
      <c r="AS485" s="280"/>
      <c r="AT485" s="280"/>
      <c r="AU485" s="280"/>
      <c r="AV485" s="280"/>
      <c r="AW485" s="280"/>
    </row>
    <row r="486" spans="1:49" s="112" customFormat="1">
      <c r="A486" s="47"/>
      <c r="B486" s="154"/>
      <c r="C486" s="4"/>
      <c r="D486" s="4"/>
      <c r="E486" s="4"/>
      <c r="F486" s="4"/>
      <c r="G486" s="4"/>
      <c r="H486" s="4"/>
      <c r="I486" s="4"/>
      <c r="J486" s="4"/>
      <c r="K486" s="4"/>
      <c r="L486" s="4"/>
      <c r="M486" s="4"/>
      <c r="N486" s="4"/>
      <c r="O486" s="52"/>
      <c r="P486" s="52"/>
      <c r="Q486" s="52"/>
      <c r="R486" s="4"/>
      <c r="S486" s="7"/>
      <c r="W486" s="7"/>
      <c r="X486" s="7"/>
      <c r="Y486" s="7"/>
      <c r="AD486" s="114"/>
      <c r="AE486" s="114"/>
      <c r="AF486" s="114"/>
      <c r="AG486" s="246"/>
      <c r="AH486" s="246"/>
      <c r="AI486" s="114"/>
      <c r="AJ486" s="114"/>
      <c r="AK486" s="114"/>
      <c r="AL486" s="114"/>
      <c r="AM486" s="114"/>
      <c r="AN486" s="114"/>
      <c r="AO486" s="150"/>
      <c r="AP486" s="150"/>
      <c r="AQ486" s="150"/>
      <c r="AR486" s="280"/>
      <c r="AS486" s="280"/>
      <c r="AT486" s="280"/>
      <c r="AU486" s="280"/>
      <c r="AV486" s="280"/>
      <c r="AW486" s="280"/>
    </row>
    <row r="487" spans="1:49" s="112" customFormat="1">
      <c r="A487" s="47"/>
      <c r="B487" s="154"/>
      <c r="C487" s="4"/>
      <c r="D487" s="4"/>
      <c r="E487" s="4"/>
      <c r="F487" s="4"/>
      <c r="G487" s="4"/>
      <c r="H487" s="4"/>
      <c r="I487" s="4"/>
      <c r="J487" s="4"/>
      <c r="K487" s="4"/>
      <c r="L487" s="4"/>
      <c r="M487" s="4"/>
      <c r="N487" s="4"/>
      <c r="O487" s="52"/>
      <c r="P487" s="52"/>
      <c r="Q487" s="52"/>
      <c r="R487" s="4"/>
      <c r="S487" s="7"/>
      <c r="W487" s="7"/>
      <c r="X487" s="7"/>
      <c r="Y487" s="7"/>
      <c r="AD487" s="114"/>
      <c r="AE487" s="114"/>
      <c r="AF487" s="114"/>
      <c r="AG487" s="246"/>
      <c r="AH487" s="246"/>
      <c r="AI487" s="114"/>
      <c r="AJ487" s="114"/>
      <c r="AK487" s="114"/>
      <c r="AL487" s="114"/>
      <c r="AM487" s="114"/>
      <c r="AN487" s="114"/>
      <c r="AO487" s="150"/>
      <c r="AP487" s="150"/>
      <c r="AQ487" s="150"/>
      <c r="AR487" s="280"/>
      <c r="AS487" s="280"/>
      <c r="AT487" s="280"/>
      <c r="AU487" s="280"/>
      <c r="AV487" s="280"/>
      <c r="AW487" s="280"/>
    </row>
    <row r="488" spans="1:49" s="112" customFormat="1">
      <c r="A488" s="47"/>
      <c r="B488" s="154"/>
      <c r="C488" s="4"/>
      <c r="D488" s="4"/>
      <c r="E488" s="4"/>
      <c r="F488" s="4"/>
      <c r="G488" s="4"/>
      <c r="H488" s="4"/>
      <c r="I488" s="4"/>
      <c r="J488" s="4"/>
      <c r="K488" s="4"/>
      <c r="L488" s="4"/>
      <c r="M488" s="4"/>
      <c r="N488" s="4"/>
      <c r="O488" s="52"/>
      <c r="P488" s="52"/>
      <c r="Q488" s="52"/>
      <c r="R488" s="4"/>
      <c r="S488" s="7"/>
      <c r="W488" s="7"/>
      <c r="X488" s="7"/>
      <c r="Y488" s="7"/>
      <c r="AD488" s="114"/>
      <c r="AE488" s="114"/>
      <c r="AF488" s="114"/>
      <c r="AG488" s="246"/>
      <c r="AH488" s="246"/>
      <c r="AI488" s="114"/>
      <c r="AJ488" s="114"/>
      <c r="AK488" s="114"/>
      <c r="AL488" s="114"/>
      <c r="AM488" s="114"/>
      <c r="AN488" s="114"/>
      <c r="AO488" s="150"/>
      <c r="AP488" s="150"/>
      <c r="AQ488" s="150"/>
      <c r="AR488" s="280"/>
      <c r="AS488" s="280"/>
      <c r="AT488" s="280"/>
      <c r="AU488" s="280"/>
      <c r="AV488" s="280"/>
      <c r="AW488" s="280"/>
    </row>
    <row r="489" spans="1:49" s="112" customFormat="1">
      <c r="A489" s="47"/>
      <c r="B489" s="154"/>
      <c r="C489" s="4"/>
      <c r="D489" s="4"/>
      <c r="E489" s="4"/>
      <c r="F489" s="4"/>
      <c r="G489" s="4"/>
      <c r="H489" s="4"/>
      <c r="I489" s="4"/>
      <c r="J489" s="4"/>
      <c r="K489" s="4"/>
      <c r="L489" s="4"/>
      <c r="M489" s="4"/>
      <c r="N489" s="4"/>
      <c r="O489" s="52"/>
      <c r="P489" s="52"/>
      <c r="Q489" s="52"/>
      <c r="R489" s="4"/>
      <c r="S489" s="7"/>
      <c r="W489" s="7"/>
      <c r="X489" s="7"/>
      <c r="Y489" s="7"/>
      <c r="AD489" s="114"/>
      <c r="AE489" s="114"/>
      <c r="AF489" s="114"/>
      <c r="AG489" s="246"/>
      <c r="AH489" s="246"/>
      <c r="AI489" s="114"/>
      <c r="AJ489" s="114"/>
      <c r="AK489" s="114"/>
      <c r="AL489" s="114"/>
      <c r="AM489" s="114"/>
      <c r="AN489" s="114"/>
      <c r="AO489" s="150"/>
      <c r="AP489" s="150"/>
      <c r="AQ489" s="150"/>
      <c r="AR489" s="280"/>
      <c r="AS489" s="280"/>
      <c r="AT489" s="280"/>
      <c r="AU489" s="280"/>
      <c r="AV489" s="280"/>
      <c r="AW489" s="280"/>
    </row>
    <row r="490" spans="1:49" s="112" customFormat="1">
      <c r="A490" s="47"/>
      <c r="B490" s="154"/>
      <c r="C490" s="4"/>
      <c r="D490" s="4"/>
      <c r="E490" s="4"/>
      <c r="F490" s="4"/>
      <c r="G490" s="4"/>
      <c r="H490" s="4"/>
      <c r="I490" s="4"/>
      <c r="J490" s="4"/>
      <c r="K490" s="4"/>
      <c r="L490" s="4"/>
      <c r="M490" s="4"/>
      <c r="N490" s="4"/>
      <c r="O490" s="52"/>
      <c r="P490" s="52"/>
      <c r="Q490" s="52"/>
      <c r="R490" s="4"/>
      <c r="S490" s="7"/>
      <c r="W490" s="7"/>
      <c r="X490" s="7"/>
      <c r="Y490" s="7"/>
      <c r="AD490" s="114"/>
      <c r="AE490" s="114"/>
      <c r="AF490" s="114"/>
      <c r="AG490" s="246"/>
      <c r="AH490" s="246"/>
      <c r="AI490" s="114"/>
      <c r="AJ490" s="114"/>
      <c r="AK490" s="114"/>
      <c r="AL490" s="114"/>
      <c r="AM490" s="114"/>
      <c r="AN490" s="114"/>
      <c r="AO490" s="150"/>
      <c r="AP490" s="150"/>
      <c r="AQ490" s="150"/>
      <c r="AR490" s="280"/>
      <c r="AS490" s="280"/>
      <c r="AT490" s="280"/>
      <c r="AU490" s="280"/>
      <c r="AV490" s="280"/>
      <c r="AW490" s="280"/>
    </row>
    <row r="491" spans="1:49" s="112" customFormat="1">
      <c r="A491" s="47"/>
      <c r="B491" s="154"/>
      <c r="C491" s="4"/>
      <c r="D491" s="4"/>
      <c r="E491" s="4"/>
      <c r="F491" s="4"/>
      <c r="G491" s="4"/>
      <c r="H491" s="4"/>
      <c r="I491" s="4"/>
      <c r="J491" s="4"/>
      <c r="K491" s="4"/>
      <c r="L491" s="4"/>
      <c r="M491" s="4"/>
      <c r="N491" s="4"/>
      <c r="O491" s="52"/>
      <c r="P491" s="52"/>
      <c r="Q491" s="52"/>
      <c r="R491" s="4"/>
      <c r="S491" s="7"/>
      <c r="W491" s="7"/>
      <c r="X491" s="7"/>
      <c r="Y491" s="7"/>
      <c r="AD491" s="114"/>
      <c r="AE491" s="114"/>
      <c r="AF491" s="114"/>
      <c r="AG491" s="246"/>
      <c r="AH491" s="246"/>
      <c r="AI491" s="114"/>
      <c r="AJ491" s="114"/>
      <c r="AK491" s="114"/>
      <c r="AL491" s="114"/>
      <c r="AM491" s="114"/>
      <c r="AN491" s="114"/>
      <c r="AO491" s="150"/>
      <c r="AP491" s="150"/>
      <c r="AQ491" s="150"/>
      <c r="AR491" s="280"/>
      <c r="AS491" s="280"/>
      <c r="AT491" s="280"/>
      <c r="AU491" s="280"/>
      <c r="AV491" s="280"/>
      <c r="AW491" s="280"/>
    </row>
    <row r="492" spans="1:49" s="112" customFormat="1">
      <c r="A492" s="47"/>
      <c r="B492" s="154"/>
      <c r="C492" s="4"/>
      <c r="D492" s="4"/>
      <c r="E492" s="4"/>
      <c r="F492" s="4"/>
      <c r="G492" s="4"/>
      <c r="H492" s="4"/>
      <c r="I492" s="4"/>
      <c r="J492" s="4"/>
      <c r="K492" s="4"/>
      <c r="L492" s="4"/>
      <c r="M492" s="4"/>
      <c r="N492" s="4"/>
      <c r="O492" s="52"/>
      <c r="P492" s="52"/>
      <c r="Q492" s="52"/>
      <c r="R492" s="4"/>
      <c r="S492" s="7"/>
      <c r="W492" s="7"/>
      <c r="X492" s="7"/>
      <c r="Y492" s="7"/>
      <c r="AD492" s="114"/>
      <c r="AE492" s="114"/>
      <c r="AF492" s="114"/>
      <c r="AG492" s="246"/>
      <c r="AH492" s="246"/>
      <c r="AI492" s="114"/>
      <c r="AJ492" s="114"/>
      <c r="AK492" s="114"/>
      <c r="AL492" s="114"/>
      <c r="AM492" s="114"/>
      <c r="AN492" s="114"/>
      <c r="AO492" s="150"/>
      <c r="AP492" s="150"/>
      <c r="AQ492" s="150"/>
      <c r="AR492" s="280"/>
      <c r="AS492" s="280"/>
      <c r="AT492" s="280"/>
      <c r="AU492" s="280"/>
      <c r="AV492" s="280"/>
      <c r="AW492" s="280"/>
    </row>
    <row r="493" spans="1:49" s="112" customFormat="1">
      <c r="A493" s="47"/>
      <c r="B493" s="154"/>
      <c r="C493" s="4"/>
      <c r="D493" s="4"/>
      <c r="E493" s="4"/>
      <c r="F493" s="4"/>
      <c r="G493" s="4"/>
      <c r="H493" s="4"/>
      <c r="I493" s="4"/>
      <c r="J493" s="4"/>
      <c r="K493" s="4"/>
      <c r="L493" s="4"/>
      <c r="M493" s="4"/>
      <c r="N493" s="4"/>
      <c r="O493" s="52"/>
      <c r="P493" s="52"/>
      <c r="Q493" s="52"/>
      <c r="R493" s="4"/>
      <c r="S493" s="7"/>
      <c r="W493" s="7"/>
      <c r="X493" s="7"/>
      <c r="Y493" s="7"/>
      <c r="AD493" s="114"/>
      <c r="AE493" s="114"/>
      <c r="AF493" s="114"/>
      <c r="AG493" s="246"/>
      <c r="AH493" s="246"/>
      <c r="AI493" s="114"/>
      <c r="AJ493" s="114"/>
      <c r="AK493" s="114"/>
      <c r="AL493" s="114"/>
      <c r="AM493" s="114"/>
      <c r="AN493" s="114"/>
      <c r="AO493" s="150"/>
      <c r="AP493" s="150"/>
      <c r="AQ493" s="150"/>
      <c r="AR493" s="280"/>
      <c r="AS493" s="280"/>
      <c r="AT493" s="280"/>
      <c r="AU493" s="280"/>
      <c r="AV493" s="280"/>
      <c r="AW493" s="280"/>
    </row>
    <row r="494" spans="1:49" s="112" customFormat="1">
      <c r="A494" s="47"/>
      <c r="B494" s="154"/>
      <c r="C494" s="4"/>
      <c r="D494" s="4"/>
      <c r="E494" s="4"/>
      <c r="F494" s="4"/>
      <c r="G494" s="4"/>
      <c r="H494" s="4"/>
      <c r="I494" s="4"/>
      <c r="J494" s="4"/>
      <c r="K494" s="4"/>
      <c r="L494" s="4"/>
      <c r="M494" s="4"/>
      <c r="N494" s="4"/>
      <c r="O494" s="52"/>
      <c r="P494" s="52"/>
      <c r="Q494" s="52"/>
      <c r="R494" s="4"/>
      <c r="S494" s="7"/>
      <c r="W494" s="7"/>
      <c r="X494" s="7"/>
      <c r="Y494" s="7"/>
      <c r="AD494" s="114"/>
      <c r="AE494" s="114"/>
      <c r="AF494" s="114"/>
      <c r="AG494" s="246"/>
      <c r="AH494" s="246"/>
      <c r="AI494" s="114"/>
      <c r="AJ494" s="114"/>
      <c r="AK494" s="114"/>
      <c r="AL494" s="114"/>
      <c r="AM494" s="114"/>
      <c r="AN494" s="114"/>
      <c r="AO494" s="150"/>
      <c r="AP494" s="150"/>
      <c r="AQ494" s="150"/>
      <c r="AR494" s="280"/>
      <c r="AS494" s="280"/>
      <c r="AT494" s="280"/>
      <c r="AU494" s="280"/>
      <c r="AV494" s="280"/>
      <c r="AW494" s="280"/>
    </row>
    <row r="495" spans="1:49" s="112" customFormat="1">
      <c r="A495" s="47"/>
      <c r="B495" s="154"/>
      <c r="C495" s="4"/>
      <c r="D495" s="4"/>
      <c r="E495" s="4"/>
      <c r="F495" s="4"/>
      <c r="G495" s="4"/>
      <c r="H495" s="4"/>
      <c r="I495" s="4"/>
      <c r="J495" s="4"/>
      <c r="K495" s="4"/>
      <c r="L495" s="4"/>
      <c r="M495" s="4"/>
      <c r="N495" s="4"/>
      <c r="O495" s="52"/>
      <c r="P495" s="52"/>
      <c r="Q495" s="52"/>
      <c r="R495" s="4"/>
      <c r="S495" s="7"/>
      <c r="W495" s="7"/>
      <c r="X495" s="7"/>
      <c r="Y495" s="7"/>
      <c r="AD495" s="114"/>
      <c r="AE495" s="114"/>
      <c r="AF495" s="114"/>
      <c r="AG495" s="246"/>
      <c r="AH495" s="246"/>
      <c r="AI495" s="114"/>
      <c r="AJ495" s="114"/>
      <c r="AK495" s="114"/>
      <c r="AL495" s="114"/>
      <c r="AM495" s="114"/>
      <c r="AN495" s="114"/>
      <c r="AO495" s="150"/>
      <c r="AP495" s="150"/>
      <c r="AQ495" s="150"/>
      <c r="AR495" s="280"/>
      <c r="AS495" s="280"/>
      <c r="AT495" s="280"/>
      <c r="AU495" s="280"/>
      <c r="AV495" s="280"/>
      <c r="AW495" s="280"/>
    </row>
    <row r="496" spans="1:49" s="112" customFormat="1">
      <c r="A496" s="47"/>
      <c r="B496" s="154"/>
      <c r="C496" s="4"/>
      <c r="D496" s="4"/>
      <c r="E496" s="4"/>
      <c r="F496" s="4"/>
      <c r="G496" s="4"/>
      <c r="H496" s="4"/>
      <c r="I496" s="4"/>
      <c r="J496" s="4"/>
      <c r="K496" s="4"/>
      <c r="L496" s="4"/>
      <c r="M496" s="4"/>
      <c r="N496" s="4"/>
      <c r="O496" s="52"/>
      <c r="P496" s="52"/>
      <c r="Q496" s="52"/>
      <c r="R496" s="4"/>
      <c r="S496" s="7"/>
      <c r="W496" s="7"/>
      <c r="X496" s="7"/>
      <c r="Y496" s="7"/>
      <c r="AD496" s="114"/>
      <c r="AE496" s="114"/>
      <c r="AF496" s="114"/>
      <c r="AG496" s="246"/>
      <c r="AH496" s="246"/>
      <c r="AI496" s="114"/>
      <c r="AJ496" s="114"/>
      <c r="AK496" s="114"/>
      <c r="AL496" s="114"/>
      <c r="AM496" s="114"/>
      <c r="AN496" s="114"/>
      <c r="AO496" s="150"/>
      <c r="AP496" s="150"/>
      <c r="AQ496" s="150"/>
      <c r="AR496" s="280"/>
      <c r="AS496" s="280"/>
      <c r="AT496" s="280"/>
      <c r="AU496" s="280"/>
      <c r="AV496" s="280"/>
      <c r="AW496" s="280"/>
    </row>
    <row r="497" spans="1:49" s="112" customFormat="1">
      <c r="A497" s="47"/>
      <c r="B497" s="154"/>
      <c r="C497" s="4"/>
      <c r="D497" s="4"/>
      <c r="E497" s="4"/>
      <c r="F497" s="4"/>
      <c r="G497" s="4"/>
      <c r="H497" s="4"/>
      <c r="I497" s="4"/>
      <c r="J497" s="4"/>
      <c r="K497" s="4"/>
      <c r="L497" s="4"/>
      <c r="M497" s="4"/>
      <c r="N497" s="4"/>
      <c r="O497" s="52"/>
      <c r="P497" s="52"/>
      <c r="Q497" s="52"/>
      <c r="R497" s="4"/>
      <c r="S497" s="7"/>
      <c r="W497" s="7"/>
      <c r="X497" s="7"/>
      <c r="Y497" s="7"/>
      <c r="AD497" s="114"/>
      <c r="AE497" s="114"/>
      <c r="AF497" s="114"/>
      <c r="AG497" s="246"/>
      <c r="AH497" s="246"/>
      <c r="AI497" s="114"/>
      <c r="AJ497" s="114"/>
      <c r="AK497" s="114"/>
      <c r="AL497" s="114"/>
      <c r="AM497" s="114"/>
      <c r="AN497" s="114"/>
      <c r="AO497" s="150"/>
      <c r="AP497" s="150"/>
      <c r="AQ497" s="150"/>
      <c r="AR497" s="280"/>
      <c r="AS497" s="280"/>
      <c r="AT497" s="280"/>
      <c r="AU497" s="280"/>
      <c r="AV497" s="280"/>
      <c r="AW497" s="280"/>
    </row>
    <row r="498" spans="1:49" s="112" customFormat="1">
      <c r="A498" s="47"/>
      <c r="B498" s="154"/>
      <c r="C498" s="4"/>
      <c r="D498" s="4"/>
      <c r="E498" s="4"/>
      <c r="F498" s="4"/>
      <c r="G498" s="4"/>
      <c r="H498" s="4"/>
      <c r="I498" s="4"/>
      <c r="J498" s="4"/>
      <c r="K498" s="4"/>
      <c r="L498" s="4"/>
      <c r="M498" s="4"/>
      <c r="N498" s="4"/>
      <c r="O498" s="52"/>
      <c r="P498" s="52"/>
      <c r="Q498" s="52"/>
      <c r="R498" s="4"/>
      <c r="S498" s="7"/>
      <c r="W498" s="7"/>
      <c r="X498" s="7"/>
      <c r="Y498" s="7"/>
      <c r="AD498" s="114"/>
      <c r="AE498" s="114"/>
      <c r="AF498" s="114"/>
      <c r="AG498" s="246"/>
      <c r="AH498" s="246"/>
      <c r="AI498" s="114"/>
      <c r="AJ498" s="114"/>
      <c r="AK498" s="114"/>
      <c r="AL498" s="114"/>
      <c r="AM498" s="114"/>
      <c r="AN498" s="114"/>
      <c r="AO498" s="150"/>
      <c r="AP498" s="150"/>
      <c r="AQ498" s="150"/>
      <c r="AR498" s="280"/>
      <c r="AS498" s="280"/>
      <c r="AT498" s="280"/>
      <c r="AU498" s="280"/>
      <c r="AV498" s="280"/>
      <c r="AW498" s="280"/>
    </row>
    <row r="499" spans="1:49" s="112" customFormat="1">
      <c r="A499" s="47"/>
      <c r="B499" s="154"/>
      <c r="C499" s="4"/>
      <c r="D499" s="4"/>
      <c r="E499" s="4"/>
      <c r="F499" s="4"/>
      <c r="G499" s="4"/>
      <c r="H499" s="4"/>
      <c r="I499" s="4"/>
      <c r="J499" s="4"/>
      <c r="K499" s="4"/>
      <c r="L499" s="4"/>
      <c r="M499" s="4"/>
      <c r="N499" s="4"/>
      <c r="O499" s="52"/>
      <c r="P499" s="52"/>
      <c r="Q499" s="52"/>
      <c r="R499" s="4"/>
      <c r="S499" s="7"/>
      <c r="W499" s="7"/>
      <c r="X499" s="7"/>
      <c r="Y499" s="7"/>
      <c r="AD499" s="114"/>
      <c r="AE499" s="114"/>
      <c r="AF499" s="114"/>
      <c r="AG499" s="246"/>
      <c r="AH499" s="246"/>
      <c r="AI499" s="114"/>
      <c r="AJ499" s="114"/>
      <c r="AK499" s="114"/>
      <c r="AL499" s="114"/>
      <c r="AM499" s="114"/>
      <c r="AN499" s="114"/>
      <c r="AO499" s="150"/>
      <c r="AP499" s="150"/>
      <c r="AQ499" s="150"/>
      <c r="AR499" s="280"/>
      <c r="AS499" s="280"/>
      <c r="AT499" s="280"/>
      <c r="AU499" s="280"/>
      <c r="AV499" s="280"/>
      <c r="AW499" s="280"/>
    </row>
    <row r="500" spans="1:49" s="112" customFormat="1">
      <c r="A500" s="47"/>
      <c r="B500" s="154"/>
      <c r="C500" s="4"/>
      <c r="D500" s="4"/>
      <c r="E500" s="4"/>
      <c r="F500" s="4"/>
      <c r="G500" s="4"/>
      <c r="H500" s="4"/>
      <c r="I500" s="4"/>
      <c r="J500" s="4"/>
      <c r="K500" s="4"/>
      <c r="L500" s="4"/>
      <c r="M500" s="4"/>
      <c r="N500" s="4"/>
      <c r="O500" s="52"/>
      <c r="P500" s="52"/>
      <c r="Q500" s="52"/>
      <c r="R500" s="4"/>
      <c r="S500" s="7"/>
      <c r="W500" s="7"/>
      <c r="X500" s="7"/>
      <c r="Y500" s="7"/>
      <c r="AD500" s="114"/>
      <c r="AE500" s="114"/>
      <c r="AF500" s="114"/>
      <c r="AG500" s="246"/>
      <c r="AH500" s="246"/>
      <c r="AI500" s="114"/>
      <c r="AJ500" s="114"/>
      <c r="AK500" s="114"/>
      <c r="AL500" s="114"/>
      <c r="AM500" s="114"/>
      <c r="AN500" s="114"/>
      <c r="AO500" s="150"/>
      <c r="AP500" s="150"/>
      <c r="AQ500" s="150"/>
      <c r="AR500" s="280"/>
      <c r="AS500" s="280"/>
      <c r="AT500" s="280"/>
      <c r="AU500" s="280"/>
      <c r="AV500" s="280"/>
      <c r="AW500" s="280"/>
    </row>
    <row r="501" spans="1:49" s="112" customFormat="1">
      <c r="A501" s="47"/>
      <c r="B501" s="154"/>
      <c r="C501" s="4"/>
      <c r="D501" s="4"/>
      <c r="E501" s="4"/>
      <c r="F501" s="4"/>
      <c r="G501" s="4"/>
      <c r="H501" s="4"/>
      <c r="I501" s="4"/>
      <c r="J501" s="4"/>
      <c r="K501" s="4"/>
      <c r="L501" s="4"/>
      <c r="M501" s="4"/>
      <c r="N501" s="4"/>
      <c r="O501" s="52"/>
      <c r="P501" s="52"/>
      <c r="Q501" s="52"/>
      <c r="R501" s="4"/>
      <c r="S501" s="7"/>
      <c r="W501" s="7"/>
      <c r="X501" s="7"/>
      <c r="Y501" s="7"/>
      <c r="AD501" s="114"/>
      <c r="AE501" s="114"/>
      <c r="AF501" s="114"/>
      <c r="AG501" s="246"/>
      <c r="AH501" s="246"/>
      <c r="AI501" s="114"/>
      <c r="AJ501" s="114"/>
      <c r="AK501" s="114"/>
      <c r="AL501" s="114"/>
      <c r="AM501" s="114"/>
      <c r="AN501" s="114"/>
      <c r="AO501" s="150"/>
      <c r="AP501" s="150"/>
      <c r="AQ501" s="150"/>
      <c r="AR501" s="280"/>
      <c r="AS501" s="280"/>
      <c r="AT501" s="280"/>
      <c r="AU501" s="280"/>
      <c r="AV501" s="280"/>
      <c r="AW501" s="280"/>
    </row>
    <row r="502" spans="1:49" s="112" customFormat="1">
      <c r="A502" s="47"/>
      <c r="B502" s="154"/>
      <c r="C502" s="4"/>
      <c r="D502" s="4"/>
      <c r="E502" s="4"/>
      <c r="F502" s="4"/>
      <c r="G502" s="4"/>
      <c r="H502" s="4"/>
      <c r="I502" s="4"/>
      <c r="J502" s="4"/>
      <c r="K502" s="4"/>
      <c r="L502" s="4"/>
      <c r="M502" s="4"/>
      <c r="N502" s="4"/>
      <c r="O502" s="52"/>
      <c r="P502" s="52"/>
      <c r="Q502" s="52"/>
      <c r="R502" s="4"/>
      <c r="S502" s="7"/>
      <c r="W502" s="7"/>
      <c r="X502" s="7"/>
      <c r="Y502" s="7"/>
      <c r="AD502" s="114"/>
      <c r="AE502" s="114"/>
      <c r="AF502" s="114"/>
      <c r="AG502" s="246"/>
      <c r="AH502" s="246"/>
      <c r="AI502" s="114"/>
      <c r="AJ502" s="114"/>
      <c r="AK502" s="114"/>
      <c r="AL502" s="114"/>
      <c r="AM502" s="114"/>
      <c r="AN502" s="114"/>
      <c r="AO502" s="150"/>
      <c r="AP502" s="150"/>
      <c r="AQ502" s="150"/>
      <c r="AR502" s="280"/>
      <c r="AS502" s="280"/>
      <c r="AT502" s="280"/>
      <c r="AU502" s="280"/>
      <c r="AV502" s="280"/>
      <c r="AW502" s="280"/>
    </row>
    <row r="503" spans="1:49" s="112" customFormat="1">
      <c r="A503" s="47"/>
      <c r="B503" s="154"/>
      <c r="C503" s="4"/>
      <c r="D503" s="4"/>
      <c r="E503" s="4"/>
      <c r="F503" s="4"/>
      <c r="G503" s="4"/>
      <c r="H503" s="4"/>
      <c r="I503" s="4"/>
      <c r="J503" s="4"/>
      <c r="K503" s="4"/>
      <c r="L503" s="4"/>
      <c r="M503" s="4"/>
      <c r="N503" s="4"/>
      <c r="O503" s="52"/>
      <c r="P503" s="52"/>
      <c r="Q503" s="52"/>
      <c r="R503" s="4"/>
      <c r="S503" s="7"/>
      <c r="W503" s="7"/>
      <c r="X503" s="7"/>
      <c r="Y503" s="7"/>
      <c r="AD503" s="114"/>
      <c r="AE503" s="114"/>
      <c r="AF503" s="114"/>
      <c r="AG503" s="246"/>
      <c r="AH503" s="246"/>
      <c r="AI503" s="114"/>
      <c r="AJ503" s="114"/>
      <c r="AK503" s="114"/>
      <c r="AL503" s="114"/>
      <c r="AM503" s="114"/>
      <c r="AN503" s="114"/>
      <c r="AO503" s="150"/>
      <c r="AP503" s="150"/>
      <c r="AQ503" s="150"/>
      <c r="AR503" s="280"/>
      <c r="AS503" s="280"/>
      <c r="AT503" s="280"/>
      <c r="AU503" s="280"/>
      <c r="AV503" s="280"/>
      <c r="AW503" s="280"/>
    </row>
    <row r="504" spans="1:49" s="112" customFormat="1">
      <c r="A504" s="47"/>
      <c r="B504" s="154"/>
      <c r="C504" s="4"/>
      <c r="D504" s="4"/>
      <c r="E504" s="4"/>
      <c r="F504" s="4"/>
      <c r="G504" s="4"/>
      <c r="H504" s="4"/>
      <c r="I504" s="4"/>
      <c r="J504" s="4"/>
      <c r="K504" s="4"/>
      <c r="L504" s="4"/>
      <c r="M504" s="4"/>
      <c r="N504" s="4"/>
      <c r="O504" s="52"/>
      <c r="P504" s="52"/>
      <c r="Q504" s="52"/>
      <c r="R504" s="4"/>
      <c r="S504" s="7"/>
      <c r="W504" s="7"/>
      <c r="X504" s="7"/>
      <c r="Y504" s="7"/>
      <c r="AD504" s="114"/>
      <c r="AE504" s="114"/>
      <c r="AF504" s="114"/>
      <c r="AG504" s="246"/>
      <c r="AH504" s="246"/>
      <c r="AI504" s="114"/>
      <c r="AJ504" s="114"/>
      <c r="AK504" s="114"/>
      <c r="AL504" s="114"/>
      <c r="AM504" s="114"/>
      <c r="AN504" s="114"/>
      <c r="AO504" s="150"/>
      <c r="AP504" s="150"/>
      <c r="AQ504" s="150"/>
      <c r="AR504" s="280"/>
      <c r="AS504" s="280"/>
      <c r="AT504" s="280"/>
      <c r="AU504" s="280"/>
      <c r="AV504" s="280"/>
      <c r="AW504" s="280"/>
    </row>
    <row r="505" spans="1:49" s="112" customFormat="1">
      <c r="A505" s="47"/>
      <c r="B505" s="154"/>
      <c r="C505" s="4"/>
      <c r="D505" s="4"/>
      <c r="E505" s="4"/>
      <c r="F505" s="4"/>
      <c r="G505" s="4"/>
      <c r="H505" s="4"/>
      <c r="I505" s="4"/>
      <c r="J505" s="4"/>
      <c r="K505" s="4"/>
      <c r="L505" s="4"/>
      <c r="M505" s="4"/>
      <c r="N505" s="4"/>
      <c r="O505" s="52"/>
      <c r="P505" s="52"/>
      <c r="Q505" s="52"/>
      <c r="R505" s="4"/>
      <c r="S505" s="7"/>
      <c r="W505" s="7"/>
      <c r="X505" s="7"/>
      <c r="Y505" s="7"/>
      <c r="AD505" s="114"/>
      <c r="AE505" s="114"/>
      <c r="AF505" s="114"/>
      <c r="AG505" s="246"/>
      <c r="AH505" s="246"/>
      <c r="AI505" s="114"/>
      <c r="AJ505" s="114"/>
      <c r="AK505" s="114"/>
      <c r="AL505" s="114"/>
      <c r="AM505" s="114"/>
      <c r="AN505" s="114"/>
      <c r="AO505" s="150"/>
      <c r="AP505" s="150"/>
      <c r="AQ505" s="150"/>
      <c r="AR505" s="280"/>
      <c r="AS505" s="280"/>
      <c r="AT505" s="280"/>
      <c r="AU505" s="280"/>
      <c r="AV505" s="280"/>
      <c r="AW505" s="280"/>
    </row>
    <row r="506" spans="1:49" s="112" customFormat="1">
      <c r="A506" s="47"/>
      <c r="B506" s="154"/>
      <c r="C506" s="4"/>
      <c r="D506" s="4"/>
      <c r="E506" s="4"/>
      <c r="F506" s="4"/>
      <c r="G506" s="4"/>
      <c r="H506" s="4"/>
      <c r="I506" s="4"/>
      <c r="J506" s="4"/>
      <c r="K506" s="4"/>
      <c r="L506" s="4"/>
      <c r="M506" s="4"/>
      <c r="N506" s="4"/>
      <c r="O506" s="52"/>
      <c r="P506" s="52"/>
      <c r="Q506" s="52"/>
      <c r="R506" s="4"/>
      <c r="S506" s="7"/>
      <c r="W506" s="7"/>
      <c r="X506" s="7"/>
      <c r="Y506" s="7"/>
      <c r="AD506" s="114"/>
      <c r="AE506" s="114"/>
      <c r="AF506" s="114"/>
      <c r="AG506" s="246"/>
      <c r="AH506" s="246"/>
      <c r="AI506" s="114"/>
      <c r="AJ506" s="114"/>
      <c r="AK506" s="114"/>
      <c r="AL506" s="114"/>
      <c r="AM506" s="114"/>
      <c r="AN506" s="114"/>
      <c r="AO506" s="150"/>
      <c r="AP506" s="150"/>
      <c r="AQ506" s="150"/>
      <c r="AR506" s="280"/>
      <c r="AS506" s="280"/>
      <c r="AT506" s="280"/>
      <c r="AU506" s="280"/>
      <c r="AV506" s="280"/>
      <c r="AW506" s="280"/>
    </row>
    <row r="507" spans="1:49" s="112" customFormat="1">
      <c r="A507" s="47"/>
      <c r="B507" s="154"/>
      <c r="C507" s="4"/>
      <c r="D507" s="4"/>
      <c r="E507" s="4"/>
      <c r="F507" s="4"/>
      <c r="G507" s="4"/>
      <c r="H507" s="4"/>
      <c r="I507" s="4"/>
      <c r="J507" s="4"/>
      <c r="K507" s="4"/>
      <c r="L507" s="4"/>
      <c r="M507" s="4"/>
      <c r="N507" s="4"/>
      <c r="O507" s="52"/>
      <c r="P507" s="52"/>
      <c r="Q507" s="52"/>
      <c r="R507" s="4"/>
      <c r="S507" s="7"/>
      <c r="W507" s="7"/>
      <c r="X507" s="7"/>
      <c r="Y507" s="7"/>
      <c r="AD507" s="114"/>
      <c r="AE507" s="114"/>
      <c r="AF507" s="114"/>
      <c r="AG507" s="246"/>
      <c r="AH507" s="246"/>
      <c r="AI507" s="114"/>
      <c r="AJ507" s="114"/>
      <c r="AK507" s="114"/>
      <c r="AL507" s="114"/>
      <c r="AM507" s="114"/>
      <c r="AN507" s="114"/>
      <c r="AO507" s="150"/>
      <c r="AP507" s="150"/>
      <c r="AQ507" s="150"/>
      <c r="AR507" s="280"/>
      <c r="AS507" s="280"/>
      <c r="AT507" s="280"/>
      <c r="AU507" s="280"/>
      <c r="AV507" s="280"/>
      <c r="AW507" s="280"/>
    </row>
    <row r="508" spans="1:49" s="112" customFormat="1">
      <c r="A508" s="47"/>
      <c r="B508" s="154"/>
      <c r="C508" s="4"/>
      <c r="D508" s="4"/>
      <c r="E508" s="4"/>
      <c r="F508" s="4"/>
      <c r="G508" s="4"/>
      <c r="H508" s="4"/>
      <c r="I508" s="4"/>
      <c r="J508" s="4"/>
      <c r="K508" s="4"/>
      <c r="L508" s="4"/>
      <c r="M508" s="4"/>
      <c r="N508" s="4"/>
      <c r="O508" s="52"/>
      <c r="P508" s="52"/>
      <c r="Q508" s="52"/>
      <c r="R508" s="4"/>
      <c r="S508" s="7"/>
      <c r="W508" s="7"/>
      <c r="X508" s="7"/>
      <c r="Y508" s="7"/>
      <c r="AD508" s="114"/>
      <c r="AE508" s="114"/>
      <c r="AF508" s="114"/>
      <c r="AG508" s="246"/>
      <c r="AH508" s="246"/>
      <c r="AI508" s="114"/>
      <c r="AJ508" s="114"/>
      <c r="AK508" s="114"/>
      <c r="AL508" s="114"/>
      <c r="AM508" s="114"/>
      <c r="AN508" s="114"/>
      <c r="AO508" s="150"/>
      <c r="AP508" s="150"/>
      <c r="AQ508" s="150"/>
      <c r="AR508" s="280"/>
      <c r="AS508" s="280"/>
      <c r="AT508" s="280"/>
      <c r="AU508" s="280"/>
      <c r="AV508" s="280"/>
      <c r="AW508" s="280"/>
    </row>
    <row r="509" spans="1:49" s="112" customFormat="1">
      <c r="A509" s="47"/>
      <c r="B509" s="154"/>
      <c r="C509" s="4"/>
      <c r="D509" s="4"/>
      <c r="E509" s="4"/>
      <c r="F509" s="4"/>
      <c r="G509" s="4"/>
      <c r="H509" s="4"/>
      <c r="I509" s="4"/>
      <c r="J509" s="4"/>
      <c r="K509" s="4"/>
      <c r="L509" s="4"/>
      <c r="M509" s="4"/>
      <c r="N509" s="4"/>
      <c r="O509" s="52"/>
      <c r="P509" s="52"/>
      <c r="Q509" s="52"/>
      <c r="R509" s="4"/>
      <c r="S509" s="7"/>
      <c r="W509" s="7"/>
      <c r="X509" s="7"/>
      <c r="Y509" s="7"/>
      <c r="AD509" s="114"/>
      <c r="AE509" s="114"/>
      <c r="AF509" s="114"/>
      <c r="AG509" s="246"/>
      <c r="AH509" s="246"/>
      <c r="AI509" s="114"/>
      <c r="AJ509" s="114"/>
      <c r="AK509" s="114"/>
      <c r="AL509" s="114"/>
      <c r="AM509" s="114"/>
      <c r="AN509" s="114"/>
      <c r="AO509" s="150"/>
      <c r="AP509" s="150"/>
      <c r="AQ509" s="150"/>
      <c r="AR509" s="280"/>
      <c r="AS509" s="280"/>
      <c r="AT509" s="280"/>
      <c r="AU509" s="280"/>
      <c r="AV509" s="280"/>
      <c r="AW509" s="280"/>
    </row>
    <row r="510" spans="1:49" s="112" customFormat="1">
      <c r="A510" s="47"/>
      <c r="B510" s="154"/>
      <c r="C510" s="4"/>
      <c r="D510" s="4"/>
      <c r="E510" s="4"/>
      <c r="F510" s="4"/>
      <c r="G510" s="4"/>
      <c r="H510" s="4"/>
      <c r="I510" s="4"/>
      <c r="J510" s="4"/>
      <c r="K510" s="4"/>
      <c r="L510" s="4"/>
      <c r="M510" s="4"/>
      <c r="N510" s="4"/>
      <c r="O510" s="52"/>
      <c r="P510" s="52"/>
      <c r="Q510" s="52"/>
      <c r="R510" s="4"/>
      <c r="S510" s="7"/>
      <c r="W510" s="7"/>
      <c r="X510" s="7"/>
      <c r="Y510" s="7"/>
      <c r="AD510" s="114"/>
      <c r="AE510" s="114"/>
      <c r="AF510" s="114"/>
      <c r="AG510" s="246"/>
      <c r="AH510" s="246"/>
      <c r="AI510" s="114"/>
      <c r="AJ510" s="114"/>
      <c r="AK510" s="114"/>
      <c r="AL510" s="114"/>
      <c r="AM510" s="114"/>
      <c r="AN510" s="114"/>
      <c r="AO510" s="150"/>
      <c r="AP510" s="150"/>
      <c r="AQ510" s="150"/>
      <c r="AR510" s="280"/>
      <c r="AS510" s="280"/>
      <c r="AT510" s="280"/>
      <c r="AU510" s="280"/>
      <c r="AV510" s="280"/>
      <c r="AW510" s="280"/>
    </row>
    <row r="511" spans="1:49" s="112" customFormat="1">
      <c r="A511" s="47"/>
      <c r="B511" s="154"/>
      <c r="C511" s="4"/>
      <c r="D511" s="4"/>
      <c r="E511" s="4"/>
      <c r="F511" s="4"/>
      <c r="G511" s="4"/>
      <c r="H511" s="4"/>
      <c r="I511" s="4"/>
      <c r="J511" s="4"/>
      <c r="K511" s="4"/>
      <c r="L511" s="4"/>
      <c r="M511" s="4"/>
      <c r="N511" s="4"/>
      <c r="O511" s="52"/>
      <c r="P511" s="52"/>
      <c r="Q511" s="52"/>
      <c r="R511" s="4"/>
      <c r="S511" s="7"/>
      <c r="W511" s="7"/>
      <c r="X511" s="7"/>
      <c r="Y511" s="7"/>
      <c r="AD511" s="114"/>
      <c r="AE511" s="114"/>
      <c r="AF511" s="114"/>
      <c r="AG511" s="246"/>
      <c r="AH511" s="246"/>
      <c r="AI511" s="114"/>
      <c r="AJ511" s="114"/>
      <c r="AK511" s="114"/>
      <c r="AL511" s="114"/>
      <c r="AM511" s="114"/>
      <c r="AN511" s="114"/>
      <c r="AO511" s="150"/>
      <c r="AP511" s="150"/>
      <c r="AQ511" s="150"/>
      <c r="AR511" s="280"/>
      <c r="AS511" s="280"/>
      <c r="AT511" s="280"/>
      <c r="AU511" s="280"/>
      <c r="AV511" s="280"/>
      <c r="AW511" s="280"/>
    </row>
    <row r="512" spans="1:49" s="112" customFormat="1">
      <c r="A512" s="47"/>
      <c r="B512" s="154"/>
      <c r="C512" s="4"/>
      <c r="D512" s="4"/>
      <c r="E512" s="4"/>
      <c r="F512" s="4"/>
      <c r="G512" s="4"/>
      <c r="H512" s="4"/>
      <c r="I512" s="4"/>
      <c r="J512" s="4"/>
      <c r="K512" s="4"/>
      <c r="L512" s="4"/>
      <c r="M512" s="4"/>
      <c r="N512" s="4"/>
      <c r="O512" s="52"/>
      <c r="P512" s="52"/>
      <c r="Q512" s="52"/>
      <c r="R512" s="4"/>
      <c r="S512" s="7"/>
      <c r="W512" s="7"/>
      <c r="X512" s="7"/>
      <c r="Y512" s="7"/>
      <c r="AD512" s="114"/>
      <c r="AE512" s="114"/>
      <c r="AF512" s="114"/>
      <c r="AG512" s="246"/>
      <c r="AH512" s="246"/>
      <c r="AI512" s="114"/>
      <c r="AJ512" s="114"/>
      <c r="AK512" s="114"/>
      <c r="AL512" s="114"/>
      <c r="AM512" s="114"/>
      <c r="AN512" s="114"/>
      <c r="AO512" s="150"/>
      <c r="AP512" s="150"/>
      <c r="AQ512" s="150"/>
      <c r="AR512" s="280"/>
      <c r="AS512" s="280"/>
      <c r="AT512" s="280"/>
      <c r="AU512" s="280"/>
      <c r="AV512" s="280"/>
      <c r="AW512" s="280"/>
    </row>
    <row r="513" spans="1:49" s="112" customFormat="1">
      <c r="A513" s="47"/>
      <c r="B513" s="154"/>
      <c r="C513" s="4"/>
      <c r="D513" s="4"/>
      <c r="E513" s="4"/>
      <c r="F513" s="4"/>
      <c r="G513" s="4"/>
      <c r="H513" s="4"/>
      <c r="I513" s="4"/>
      <c r="J513" s="4"/>
      <c r="K513" s="4"/>
      <c r="L513" s="4"/>
      <c r="M513" s="4"/>
      <c r="N513" s="4"/>
      <c r="O513" s="52"/>
      <c r="P513" s="52"/>
      <c r="Q513" s="52"/>
      <c r="R513" s="4"/>
      <c r="S513" s="7"/>
      <c r="W513" s="7"/>
      <c r="X513" s="7"/>
      <c r="Y513" s="7"/>
      <c r="AD513" s="114"/>
      <c r="AE513" s="114"/>
      <c r="AF513" s="114"/>
      <c r="AG513" s="246"/>
      <c r="AH513" s="246"/>
      <c r="AI513" s="114"/>
      <c r="AJ513" s="114"/>
      <c r="AK513" s="114"/>
      <c r="AL513" s="114"/>
      <c r="AM513" s="114"/>
      <c r="AN513" s="114"/>
      <c r="AO513" s="150"/>
      <c r="AP513" s="150"/>
      <c r="AQ513" s="150"/>
      <c r="AR513" s="280"/>
      <c r="AS513" s="280"/>
      <c r="AT513" s="280"/>
      <c r="AU513" s="280"/>
      <c r="AV513" s="280"/>
      <c r="AW513" s="280"/>
    </row>
    <row r="514" spans="1:49" s="112" customFormat="1">
      <c r="A514" s="47"/>
      <c r="B514" s="154"/>
      <c r="C514" s="4"/>
      <c r="D514" s="4"/>
      <c r="E514" s="4"/>
      <c r="F514" s="4"/>
      <c r="G514" s="4"/>
      <c r="H514" s="4"/>
      <c r="I514" s="4"/>
      <c r="J514" s="4"/>
      <c r="K514" s="4"/>
      <c r="L514" s="4"/>
      <c r="M514" s="4"/>
      <c r="N514" s="4"/>
      <c r="O514" s="52"/>
      <c r="P514" s="52"/>
      <c r="Q514" s="52"/>
      <c r="R514" s="4"/>
      <c r="S514" s="7"/>
      <c r="W514" s="7"/>
      <c r="X514" s="7"/>
      <c r="Y514" s="7"/>
      <c r="AD514" s="114"/>
      <c r="AE514" s="114"/>
      <c r="AF514" s="114"/>
      <c r="AG514" s="246"/>
      <c r="AH514" s="246"/>
      <c r="AI514" s="114"/>
      <c r="AJ514" s="114"/>
      <c r="AK514" s="114"/>
      <c r="AL514" s="114"/>
      <c r="AM514" s="114"/>
      <c r="AN514" s="114"/>
      <c r="AO514" s="150"/>
      <c r="AP514" s="150"/>
      <c r="AQ514" s="150"/>
      <c r="AR514" s="280"/>
      <c r="AS514" s="280"/>
      <c r="AT514" s="280"/>
      <c r="AU514" s="280"/>
      <c r="AV514" s="280"/>
      <c r="AW514" s="280"/>
    </row>
    <row r="515" spans="1:49" s="112" customFormat="1">
      <c r="A515" s="47"/>
      <c r="B515" s="154"/>
      <c r="C515" s="4"/>
      <c r="D515" s="4"/>
      <c r="E515" s="4"/>
      <c r="F515" s="4"/>
      <c r="G515" s="4"/>
      <c r="H515" s="4"/>
      <c r="I515" s="4"/>
      <c r="J515" s="4"/>
      <c r="K515" s="4"/>
      <c r="L515" s="4"/>
      <c r="M515" s="4"/>
      <c r="N515" s="4"/>
      <c r="O515" s="52"/>
      <c r="P515" s="52"/>
      <c r="Q515" s="52"/>
      <c r="R515" s="4"/>
      <c r="S515" s="7"/>
      <c r="W515" s="7"/>
      <c r="X515" s="7"/>
      <c r="Y515" s="7"/>
      <c r="AD515" s="114"/>
      <c r="AE515" s="114"/>
      <c r="AF515" s="114"/>
      <c r="AG515" s="246"/>
      <c r="AH515" s="246"/>
      <c r="AI515" s="114"/>
      <c r="AJ515" s="114"/>
      <c r="AK515" s="114"/>
      <c r="AL515" s="114"/>
      <c r="AM515" s="114"/>
      <c r="AN515" s="114"/>
      <c r="AO515" s="150"/>
      <c r="AP515" s="150"/>
      <c r="AQ515" s="150"/>
      <c r="AR515" s="280"/>
      <c r="AS515" s="280"/>
      <c r="AT515" s="280"/>
      <c r="AU515" s="280"/>
      <c r="AV515" s="280"/>
      <c r="AW515" s="280"/>
    </row>
    <row r="516" spans="1:49" s="112" customFormat="1">
      <c r="A516" s="47"/>
      <c r="B516" s="154"/>
      <c r="C516" s="4"/>
      <c r="D516" s="4"/>
      <c r="E516" s="4"/>
      <c r="F516" s="4"/>
      <c r="G516" s="4"/>
      <c r="H516" s="4"/>
      <c r="I516" s="4"/>
      <c r="J516" s="4"/>
      <c r="K516" s="4"/>
      <c r="L516" s="4"/>
      <c r="M516" s="4"/>
      <c r="N516" s="4"/>
      <c r="O516" s="52"/>
      <c r="P516" s="52"/>
      <c r="Q516" s="52"/>
      <c r="R516" s="4"/>
      <c r="S516" s="7"/>
      <c r="W516" s="7"/>
      <c r="X516" s="7"/>
      <c r="Y516" s="7"/>
      <c r="AD516" s="114"/>
      <c r="AE516" s="114"/>
      <c r="AF516" s="114"/>
      <c r="AG516" s="246"/>
      <c r="AH516" s="246"/>
      <c r="AI516" s="114"/>
      <c r="AJ516" s="114"/>
      <c r="AK516" s="114"/>
      <c r="AL516" s="114"/>
      <c r="AM516" s="114"/>
      <c r="AN516" s="114"/>
      <c r="AO516" s="150"/>
      <c r="AP516" s="150"/>
      <c r="AQ516" s="150"/>
      <c r="AR516" s="280"/>
      <c r="AS516" s="280"/>
      <c r="AT516" s="280"/>
      <c r="AU516" s="280"/>
      <c r="AV516" s="280"/>
      <c r="AW516" s="280"/>
    </row>
    <row r="517" spans="1:49" s="112" customFormat="1">
      <c r="A517" s="47"/>
      <c r="B517" s="154"/>
      <c r="C517" s="4"/>
      <c r="D517" s="4"/>
      <c r="E517" s="4"/>
      <c r="F517" s="4"/>
      <c r="G517" s="4"/>
      <c r="H517" s="4"/>
      <c r="I517" s="4"/>
      <c r="J517" s="4"/>
      <c r="K517" s="4"/>
      <c r="L517" s="4"/>
      <c r="M517" s="4"/>
      <c r="N517" s="4"/>
      <c r="O517" s="52"/>
      <c r="P517" s="52"/>
      <c r="Q517" s="52"/>
      <c r="R517" s="4"/>
      <c r="S517" s="7"/>
      <c r="W517" s="7"/>
      <c r="X517" s="7"/>
      <c r="Y517" s="7"/>
      <c r="AD517" s="114"/>
      <c r="AE517" s="114"/>
      <c r="AF517" s="114"/>
      <c r="AG517" s="246"/>
      <c r="AH517" s="246"/>
      <c r="AI517" s="114"/>
      <c r="AJ517" s="114"/>
      <c r="AK517" s="114"/>
      <c r="AL517" s="114"/>
      <c r="AM517" s="114"/>
      <c r="AN517" s="114"/>
      <c r="AO517" s="150"/>
      <c r="AP517" s="150"/>
      <c r="AQ517" s="150"/>
      <c r="AR517" s="280"/>
      <c r="AS517" s="280"/>
      <c r="AT517" s="280"/>
      <c r="AU517" s="280"/>
      <c r="AV517" s="280"/>
      <c r="AW517" s="280"/>
    </row>
    <row r="518" spans="1:49" s="112" customFormat="1">
      <c r="A518" s="47"/>
      <c r="B518" s="154"/>
      <c r="C518" s="4"/>
      <c r="D518" s="4"/>
      <c r="E518" s="4"/>
      <c r="F518" s="4"/>
      <c r="G518" s="4"/>
      <c r="H518" s="4"/>
      <c r="I518" s="4"/>
      <c r="J518" s="4"/>
      <c r="K518" s="4"/>
      <c r="L518" s="4"/>
      <c r="M518" s="4"/>
      <c r="N518" s="4"/>
      <c r="O518" s="52"/>
      <c r="P518" s="52"/>
      <c r="Q518" s="52"/>
      <c r="R518" s="4"/>
      <c r="S518" s="7"/>
      <c r="W518" s="7"/>
      <c r="X518" s="7"/>
      <c r="Y518" s="7"/>
      <c r="AD518" s="114"/>
      <c r="AE518" s="114"/>
      <c r="AF518" s="114"/>
      <c r="AG518" s="246"/>
      <c r="AH518" s="246"/>
      <c r="AI518" s="114"/>
      <c r="AJ518" s="114"/>
      <c r="AK518" s="114"/>
      <c r="AL518" s="114"/>
      <c r="AM518" s="114"/>
      <c r="AN518" s="114"/>
      <c r="AO518" s="150"/>
      <c r="AP518" s="150"/>
      <c r="AQ518" s="150"/>
      <c r="AR518" s="280"/>
      <c r="AS518" s="280"/>
      <c r="AT518" s="280"/>
      <c r="AU518" s="280"/>
      <c r="AV518" s="280"/>
      <c r="AW518" s="280"/>
    </row>
    <row r="519" spans="1:49" s="112" customFormat="1">
      <c r="A519" s="47"/>
      <c r="B519" s="154"/>
      <c r="C519" s="4"/>
      <c r="D519" s="4"/>
      <c r="E519" s="4"/>
      <c r="F519" s="4"/>
      <c r="G519" s="4"/>
      <c r="H519" s="4"/>
      <c r="I519" s="4"/>
      <c r="J519" s="4"/>
      <c r="K519" s="4"/>
      <c r="L519" s="4"/>
      <c r="M519" s="4"/>
      <c r="N519" s="4"/>
      <c r="O519" s="52"/>
      <c r="P519" s="52"/>
      <c r="Q519" s="52"/>
      <c r="R519" s="4"/>
      <c r="S519" s="7"/>
      <c r="W519" s="7"/>
      <c r="X519" s="7"/>
      <c r="Y519" s="7"/>
      <c r="AD519" s="114"/>
      <c r="AE519" s="114"/>
      <c r="AF519" s="114"/>
      <c r="AG519" s="246"/>
      <c r="AH519" s="246"/>
      <c r="AI519" s="114"/>
      <c r="AJ519" s="114"/>
      <c r="AK519" s="114"/>
      <c r="AL519" s="114"/>
      <c r="AM519" s="114"/>
      <c r="AN519" s="114"/>
      <c r="AO519" s="150"/>
      <c r="AP519" s="150"/>
      <c r="AQ519" s="150"/>
      <c r="AR519" s="280"/>
      <c r="AS519" s="280"/>
      <c r="AT519" s="280"/>
      <c r="AU519" s="280"/>
      <c r="AV519" s="280"/>
      <c r="AW519" s="280"/>
    </row>
    <row r="520" spans="1:49" s="112" customFormat="1">
      <c r="A520" s="47"/>
      <c r="B520" s="154"/>
      <c r="C520" s="4"/>
      <c r="D520" s="4"/>
      <c r="E520" s="4"/>
      <c r="F520" s="4"/>
      <c r="G520" s="4"/>
      <c r="H520" s="4"/>
      <c r="I520" s="4"/>
      <c r="J520" s="4"/>
      <c r="K520" s="4"/>
      <c r="L520" s="4"/>
      <c r="M520" s="4"/>
      <c r="N520" s="4"/>
      <c r="O520" s="52"/>
      <c r="P520" s="52"/>
      <c r="Q520" s="52"/>
      <c r="R520" s="4"/>
      <c r="S520" s="7"/>
      <c r="W520" s="7"/>
      <c r="X520" s="7"/>
      <c r="Y520" s="7"/>
      <c r="AD520" s="114"/>
      <c r="AE520" s="114"/>
      <c r="AF520" s="114"/>
      <c r="AG520" s="246"/>
      <c r="AH520" s="246"/>
      <c r="AI520" s="114"/>
      <c r="AJ520" s="114"/>
      <c r="AK520" s="114"/>
      <c r="AL520" s="114"/>
      <c r="AM520" s="114"/>
      <c r="AN520" s="114"/>
      <c r="AO520" s="150"/>
      <c r="AP520" s="150"/>
      <c r="AQ520" s="150"/>
      <c r="AR520" s="280"/>
      <c r="AS520" s="280"/>
      <c r="AT520" s="280"/>
      <c r="AU520" s="280"/>
      <c r="AV520" s="280"/>
      <c r="AW520" s="280"/>
    </row>
    <row r="521" spans="1:49" s="112" customFormat="1">
      <c r="A521" s="47"/>
      <c r="B521" s="154"/>
      <c r="C521" s="4"/>
      <c r="D521" s="4"/>
      <c r="E521" s="4"/>
      <c r="F521" s="4"/>
      <c r="G521" s="4"/>
      <c r="H521" s="4"/>
      <c r="I521" s="4"/>
      <c r="J521" s="4"/>
      <c r="K521" s="4"/>
      <c r="L521" s="4"/>
      <c r="M521" s="4"/>
      <c r="N521" s="4"/>
      <c r="O521" s="52"/>
      <c r="P521" s="52"/>
      <c r="Q521" s="52"/>
      <c r="R521" s="4"/>
      <c r="S521" s="7"/>
      <c r="W521" s="7"/>
      <c r="X521" s="7"/>
      <c r="Y521" s="7"/>
      <c r="AD521" s="114"/>
      <c r="AE521" s="114"/>
      <c r="AF521" s="114"/>
      <c r="AG521" s="246"/>
      <c r="AH521" s="246"/>
      <c r="AI521" s="114"/>
      <c r="AJ521" s="114"/>
      <c r="AK521" s="114"/>
      <c r="AL521" s="114"/>
      <c r="AM521" s="114"/>
      <c r="AN521" s="114"/>
      <c r="AO521" s="150"/>
      <c r="AP521" s="150"/>
      <c r="AQ521" s="150"/>
      <c r="AR521" s="280"/>
      <c r="AS521" s="280"/>
      <c r="AT521" s="280"/>
      <c r="AU521" s="280"/>
      <c r="AV521" s="280"/>
      <c r="AW521" s="280"/>
    </row>
    <row r="522" spans="1:49" s="112" customFormat="1">
      <c r="A522" s="47"/>
      <c r="B522" s="154"/>
      <c r="C522" s="4"/>
      <c r="D522" s="4"/>
      <c r="E522" s="4"/>
      <c r="F522" s="4"/>
      <c r="G522" s="4"/>
      <c r="H522" s="4"/>
      <c r="I522" s="4"/>
      <c r="J522" s="4"/>
      <c r="K522" s="4"/>
      <c r="L522" s="4"/>
      <c r="M522" s="4"/>
      <c r="N522" s="4"/>
      <c r="O522" s="52"/>
      <c r="P522" s="52"/>
      <c r="Q522" s="52"/>
      <c r="R522" s="4"/>
      <c r="S522" s="7"/>
      <c r="W522" s="7"/>
      <c r="X522" s="7"/>
      <c r="Y522" s="7"/>
      <c r="AD522" s="114"/>
      <c r="AE522" s="114"/>
      <c r="AF522" s="114"/>
      <c r="AG522" s="246"/>
      <c r="AH522" s="246"/>
      <c r="AI522" s="114"/>
      <c r="AJ522" s="114"/>
      <c r="AK522" s="114"/>
      <c r="AL522" s="114"/>
      <c r="AM522" s="114"/>
      <c r="AN522" s="114"/>
      <c r="AO522" s="150"/>
      <c r="AP522" s="150"/>
      <c r="AQ522" s="150"/>
      <c r="AR522" s="280"/>
      <c r="AS522" s="280"/>
      <c r="AT522" s="280"/>
      <c r="AU522" s="280"/>
      <c r="AV522" s="280"/>
      <c r="AW522" s="280"/>
    </row>
    <row r="523" spans="1:49" s="112" customFormat="1">
      <c r="A523" s="47"/>
      <c r="B523" s="154"/>
      <c r="C523" s="4"/>
      <c r="D523" s="4"/>
      <c r="E523" s="4"/>
      <c r="F523" s="4"/>
      <c r="G523" s="4"/>
      <c r="H523" s="4"/>
      <c r="I523" s="4"/>
      <c r="J523" s="4"/>
      <c r="K523" s="4"/>
      <c r="L523" s="4"/>
      <c r="M523" s="4"/>
      <c r="N523" s="4"/>
      <c r="O523" s="52"/>
      <c r="P523" s="52"/>
      <c r="Q523" s="52"/>
      <c r="R523" s="4"/>
      <c r="S523" s="7"/>
      <c r="W523" s="7"/>
      <c r="X523" s="7"/>
      <c r="Y523" s="7"/>
      <c r="AD523" s="114"/>
      <c r="AE523" s="114"/>
      <c r="AF523" s="114"/>
      <c r="AG523" s="246"/>
      <c r="AH523" s="246"/>
      <c r="AI523" s="114"/>
      <c r="AJ523" s="114"/>
      <c r="AK523" s="114"/>
      <c r="AL523" s="114"/>
      <c r="AM523" s="114"/>
      <c r="AN523" s="114"/>
      <c r="AO523" s="150"/>
      <c r="AP523" s="150"/>
      <c r="AQ523" s="150"/>
      <c r="AR523" s="280"/>
      <c r="AS523" s="280"/>
      <c r="AT523" s="280"/>
      <c r="AU523" s="280"/>
      <c r="AV523" s="280"/>
      <c r="AW523" s="280"/>
    </row>
    <row r="524" spans="1:49" s="112" customFormat="1">
      <c r="A524" s="47"/>
      <c r="B524" s="154"/>
      <c r="C524" s="4"/>
      <c r="D524" s="4"/>
      <c r="E524" s="4"/>
      <c r="F524" s="4"/>
      <c r="G524" s="4"/>
      <c r="H524" s="4"/>
      <c r="I524" s="4"/>
      <c r="J524" s="4"/>
      <c r="K524" s="4"/>
      <c r="L524" s="4"/>
      <c r="M524" s="4"/>
      <c r="N524" s="4"/>
      <c r="O524" s="52"/>
      <c r="P524" s="52"/>
      <c r="Q524" s="52"/>
      <c r="R524" s="4"/>
      <c r="S524" s="7"/>
      <c r="W524" s="7"/>
      <c r="X524" s="7"/>
      <c r="Y524" s="7"/>
      <c r="AD524" s="114"/>
      <c r="AE524" s="114"/>
      <c r="AF524" s="114"/>
      <c r="AG524" s="246"/>
      <c r="AH524" s="246"/>
      <c r="AI524" s="114"/>
      <c r="AJ524" s="114"/>
      <c r="AK524" s="114"/>
      <c r="AL524" s="114"/>
      <c r="AM524" s="114"/>
      <c r="AN524" s="114"/>
      <c r="AO524" s="150"/>
      <c r="AP524" s="150"/>
      <c r="AQ524" s="150"/>
      <c r="AR524" s="280"/>
      <c r="AS524" s="280"/>
      <c r="AT524" s="280"/>
      <c r="AU524" s="280"/>
      <c r="AV524" s="280"/>
      <c r="AW524" s="280"/>
    </row>
    <row r="525" spans="1:49" s="112" customFormat="1">
      <c r="A525" s="47"/>
      <c r="B525" s="154"/>
      <c r="C525" s="4"/>
      <c r="D525" s="4"/>
      <c r="E525" s="4"/>
      <c r="F525" s="4"/>
      <c r="G525" s="4"/>
      <c r="H525" s="4"/>
      <c r="I525" s="4"/>
      <c r="J525" s="4"/>
      <c r="K525" s="4"/>
      <c r="L525" s="4"/>
      <c r="M525" s="4"/>
      <c r="N525" s="4"/>
      <c r="O525" s="52"/>
      <c r="P525" s="52"/>
      <c r="Q525" s="52"/>
      <c r="R525" s="4"/>
      <c r="S525" s="7"/>
      <c r="W525" s="7"/>
      <c r="X525" s="7"/>
      <c r="Y525" s="7"/>
      <c r="AD525" s="114"/>
      <c r="AE525" s="114"/>
      <c r="AF525" s="114"/>
      <c r="AG525" s="246"/>
      <c r="AH525" s="246"/>
      <c r="AI525" s="114"/>
      <c r="AJ525" s="114"/>
      <c r="AK525" s="114"/>
      <c r="AL525" s="114"/>
      <c r="AM525" s="114"/>
      <c r="AN525" s="114"/>
      <c r="AO525" s="150"/>
      <c r="AP525" s="150"/>
      <c r="AQ525" s="150"/>
      <c r="AR525" s="280"/>
      <c r="AS525" s="280"/>
      <c r="AT525" s="280"/>
      <c r="AU525" s="280"/>
      <c r="AV525" s="280"/>
      <c r="AW525" s="280"/>
    </row>
    <row r="526" spans="1:49" s="112" customFormat="1">
      <c r="A526" s="47"/>
      <c r="B526" s="154"/>
      <c r="C526" s="4"/>
      <c r="D526" s="4"/>
      <c r="E526" s="4"/>
      <c r="F526" s="4"/>
      <c r="G526" s="4"/>
      <c r="H526" s="4"/>
      <c r="I526" s="4"/>
      <c r="J526" s="4"/>
      <c r="K526" s="4"/>
      <c r="L526" s="4"/>
      <c r="M526" s="4"/>
      <c r="N526" s="4"/>
      <c r="O526" s="52"/>
      <c r="P526" s="52"/>
      <c r="Q526" s="52"/>
      <c r="R526" s="4"/>
      <c r="S526" s="7"/>
      <c r="W526" s="7"/>
      <c r="X526" s="7"/>
      <c r="Y526" s="7"/>
      <c r="AD526" s="114"/>
      <c r="AE526" s="114"/>
      <c r="AF526" s="114"/>
      <c r="AG526" s="246"/>
      <c r="AH526" s="246"/>
      <c r="AI526" s="114"/>
      <c r="AJ526" s="114"/>
      <c r="AK526" s="114"/>
      <c r="AL526" s="114"/>
      <c r="AM526" s="114"/>
      <c r="AN526" s="114"/>
      <c r="AO526" s="150"/>
      <c r="AP526" s="150"/>
      <c r="AQ526" s="150"/>
      <c r="AR526" s="280"/>
      <c r="AS526" s="280"/>
      <c r="AT526" s="280"/>
      <c r="AU526" s="280"/>
      <c r="AV526" s="280"/>
      <c r="AW526" s="280"/>
    </row>
    <row r="527" spans="1:49" s="112" customFormat="1">
      <c r="A527" s="47"/>
      <c r="B527" s="154"/>
      <c r="C527" s="4"/>
      <c r="D527" s="4"/>
      <c r="E527" s="4"/>
      <c r="F527" s="4"/>
      <c r="G527" s="4"/>
      <c r="H527" s="4"/>
      <c r="I527" s="4"/>
      <c r="J527" s="4"/>
      <c r="K527" s="4"/>
      <c r="L527" s="4"/>
      <c r="M527" s="4"/>
      <c r="N527" s="4"/>
      <c r="O527" s="52"/>
      <c r="P527" s="52"/>
      <c r="Q527" s="52"/>
      <c r="R527" s="4"/>
      <c r="S527" s="7"/>
      <c r="W527" s="7"/>
      <c r="X527" s="7"/>
      <c r="Y527" s="7"/>
      <c r="AD527" s="114"/>
      <c r="AE527" s="114"/>
      <c r="AF527" s="114"/>
      <c r="AG527" s="246"/>
      <c r="AH527" s="246"/>
      <c r="AI527" s="114"/>
      <c r="AJ527" s="114"/>
      <c r="AK527" s="114"/>
      <c r="AL527" s="114"/>
      <c r="AM527" s="114"/>
      <c r="AN527" s="114"/>
      <c r="AO527" s="150"/>
      <c r="AP527" s="150"/>
      <c r="AQ527" s="150"/>
      <c r="AR527" s="280"/>
      <c r="AS527" s="280"/>
      <c r="AT527" s="280"/>
      <c r="AU527" s="280"/>
      <c r="AV527" s="280"/>
      <c r="AW527" s="280"/>
    </row>
    <row r="528" spans="1:49" s="112" customFormat="1">
      <c r="A528" s="47"/>
      <c r="B528" s="154"/>
      <c r="C528" s="4"/>
      <c r="D528" s="4"/>
      <c r="E528" s="4"/>
      <c r="F528" s="4"/>
      <c r="G528" s="4"/>
      <c r="H528" s="4"/>
      <c r="I528" s="4"/>
      <c r="J528" s="4"/>
      <c r="K528" s="4"/>
      <c r="L528" s="4"/>
      <c r="M528" s="4"/>
      <c r="N528" s="4"/>
      <c r="O528" s="52"/>
      <c r="P528" s="52"/>
      <c r="Q528" s="52"/>
      <c r="R528" s="4"/>
      <c r="S528" s="7"/>
      <c r="W528" s="7"/>
      <c r="X528" s="7"/>
      <c r="Y528" s="7"/>
      <c r="AD528" s="114"/>
      <c r="AE528" s="114"/>
      <c r="AF528" s="114"/>
      <c r="AG528" s="246"/>
      <c r="AH528" s="246"/>
      <c r="AI528" s="114"/>
      <c r="AJ528" s="114"/>
      <c r="AK528" s="114"/>
      <c r="AL528" s="114"/>
      <c r="AM528" s="114"/>
      <c r="AN528" s="114"/>
      <c r="AO528" s="150"/>
      <c r="AP528" s="150"/>
      <c r="AQ528" s="150"/>
      <c r="AR528" s="280"/>
      <c r="AS528" s="280"/>
      <c r="AT528" s="280"/>
      <c r="AU528" s="280"/>
      <c r="AV528" s="280"/>
      <c r="AW528" s="280"/>
    </row>
    <row r="529" spans="1:49" s="112" customFormat="1">
      <c r="A529" s="47"/>
      <c r="B529" s="154"/>
      <c r="C529" s="4"/>
      <c r="D529" s="4"/>
      <c r="E529" s="4"/>
      <c r="F529" s="4"/>
      <c r="G529" s="4"/>
      <c r="H529" s="4"/>
      <c r="I529" s="4"/>
      <c r="J529" s="4"/>
      <c r="K529" s="4"/>
      <c r="L529" s="4"/>
      <c r="M529" s="4"/>
      <c r="N529" s="4"/>
      <c r="O529" s="52"/>
      <c r="P529" s="52"/>
      <c r="Q529" s="52"/>
      <c r="R529" s="4"/>
      <c r="S529" s="7"/>
      <c r="W529" s="7"/>
      <c r="X529" s="7"/>
      <c r="Y529" s="7"/>
      <c r="AD529" s="114"/>
      <c r="AE529" s="114"/>
      <c r="AF529" s="114"/>
      <c r="AG529" s="246"/>
      <c r="AH529" s="246"/>
      <c r="AI529" s="114"/>
      <c r="AJ529" s="114"/>
      <c r="AK529" s="114"/>
      <c r="AL529" s="114"/>
      <c r="AM529" s="114"/>
      <c r="AN529" s="114"/>
      <c r="AO529" s="150"/>
      <c r="AP529" s="150"/>
      <c r="AQ529" s="150"/>
      <c r="AR529" s="280"/>
      <c r="AS529" s="280"/>
      <c r="AT529" s="280"/>
      <c r="AU529" s="280"/>
      <c r="AV529" s="280"/>
      <c r="AW529" s="280"/>
    </row>
    <row r="530" spans="1:49" s="112" customFormat="1">
      <c r="A530" s="47"/>
      <c r="B530" s="154"/>
      <c r="C530" s="4"/>
      <c r="D530" s="4"/>
      <c r="E530" s="4"/>
      <c r="F530" s="4"/>
      <c r="G530" s="4"/>
      <c r="H530" s="4"/>
      <c r="I530" s="4"/>
      <c r="J530" s="4"/>
      <c r="K530" s="4"/>
      <c r="L530" s="4"/>
      <c r="M530" s="4"/>
      <c r="N530" s="4"/>
      <c r="O530" s="52"/>
      <c r="P530" s="52"/>
      <c r="Q530" s="52"/>
      <c r="R530" s="4"/>
      <c r="S530" s="7"/>
      <c r="W530" s="7"/>
      <c r="X530" s="7"/>
      <c r="Y530" s="7"/>
      <c r="AD530" s="114"/>
      <c r="AE530" s="114"/>
      <c r="AF530" s="114"/>
      <c r="AG530" s="246"/>
      <c r="AH530" s="246"/>
      <c r="AI530" s="114"/>
      <c r="AJ530" s="114"/>
      <c r="AK530" s="114"/>
      <c r="AL530" s="114"/>
      <c r="AM530" s="114"/>
      <c r="AN530" s="114"/>
      <c r="AO530" s="150"/>
      <c r="AP530" s="150"/>
      <c r="AQ530" s="150"/>
      <c r="AR530" s="280"/>
      <c r="AS530" s="280"/>
      <c r="AT530" s="280"/>
      <c r="AU530" s="280"/>
      <c r="AV530" s="280"/>
      <c r="AW530" s="280"/>
    </row>
    <row r="531" spans="1:49" s="112" customFormat="1">
      <c r="A531" s="47"/>
      <c r="B531" s="154"/>
      <c r="C531" s="4"/>
      <c r="D531" s="4"/>
      <c r="E531" s="4"/>
      <c r="F531" s="4"/>
      <c r="G531" s="4"/>
      <c r="H531" s="4"/>
      <c r="I531" s="4"/>
      <c r="J531" s="4"/>
      <c r="K531" s="4"/>
      <c r="L531" s="4"/>
      <c r="M531" s="4"/>
      <c r="N531" s="4"/>
      <c r="O531" s="52"/>
      <c r="P531" s="52"/>
      <c r="Q531" s="52"/>
      <c r="R531" s="4"/>
      <c r="S531" s="7"/>
      <c r="W531" s="7"/>
      <c r="X531" s="7"/>
      <c r="Y531" s="7"/>
      <c r="AD531" s="114"/>
      <c r="AE531" s="114"/>
      <c r="AF531" s="114"/>
      <c r="AG531" s="246"/>
      <c r="AH531" s="246"/>
      <c r="AI531" s="114"/>
      <c r="AJ531" s="114"/>
      <c r="AK531" s="114"/>
      <c r="AL531" s="114"/>
      <c r="AM531" s="114"/>
      <c r="AN531" s="114"/>
      <c r="AO531" s="150"/>
      <c r="AP531" s="150"/>
      <c r="AQ531" s="150"/>
      <c r="AR531" s="280"/>
      <c r="AS531" s="280"/>
      <c r="AT531" s="280"/>
      <c r="AU531" s="280"/>
      <c r="AV531" s="280"/>
      <c r="AW531" s="280"/>
    </row>
    <row r="532" spans="1:49" s="112" customFormat="1">
      <c r="A532" s="47"/>
      <c r="B532" s="154"/>
      <c r="C532" s="4"/>
      <c r="D532" s="4"/>
      <c r="E532" s="4"/>
      <c r="F532" s="4"/>
      <c r="G532" s="4"/>
      <c r="H532" s="4"/>
      <c r="I532" s="4"/>
      <c r="J532" s="4"/>
      <c r="K532" s="4"/>
      <c r="L532" s="4"/>
      <c r="M532" s="4"/>
      <c r="N532" s="4"/>
      <c r="O532" s="52"/>
      <c r="P532" s="52"/>
      <c r="Q532" s="52"/>
      <c r="R532" s="4"/>
      <c r="S532" s="7"/>
      <c r="W532" s="7"/>
      <c r="X532" s="7"/>
      <c r="Y532" s="7"/>
      <c r="AD532" s="114"/>
      <c r="AE532" s="114"/>
      <c r="AF532" s="114"/>
      <c r="AG532" s="246"/>
      <c r="AH532" s="246"/>
      <c r="AI532" s="114"/>
      <c r="AJ532" s="114"/>
      <c r="AK532" s="114"/>
      <c r="AL532" s="114"/>
      <c r="AM532" s="114"/>
      <c r="AN532" s="114"/>
      <c r="AO532" s="150"/>
      <c r="AP532" s="150"/>
      <c r="AQ532" s="150"/>
      <c r="AR532" s="280"/>
      <c r="AS532" s="280"/>
      <c r="AT532" s="280"/>
      <c r="AU532" s="280"/>
      <c r="AV532" s="280"/>
      <c r="AW532" s="280"/>
    </row>
    <row r="533" spans="1:49" s="112" customFormat="1">
      <c r="A533" s="47"/>
      <c r="B533" s="154"/>
      <c r="C533" s="4"/>
      <c r="D533" s="4"/>
      <c r="E533" s="4"/>
      <c r="F533" s="4"/>
      <c r="G533" s="4"/>
      <c r="H533" s="4"/>
      <c r="I533" s="4"/>
      <c r="J533" s="4"/>
      <c r="K533" s="4"/>
      <c r="L533" s="4"/>
      <c r="M533" s="4"/>
      <c r="N533" s="4"/>
      <c r="O533" s="52"/>
      <c r="P533" s="52"/>
      <c r="Q533" s="52"/>
      <c r="R533" s="4"/>
      <c r="S533" s="7"/>
      <c r="W533" s="7"/>
      <c r="X533" s="7"/>
      <c r="Y533" s="7"/>
      <c r="AD533" s="114"/>
      <c r="AE533" s="114"/>
      <c r="AF533" s="114"/>
      <c r="AG533" s="246"/>
      <c r="AH533" s="246"/>
      <c r="AI533" s="114"/>
      <c r="AJ533" s="114"/>
      <c r="AK533" s="114"/>
      <c r="AL533" s="114"/>
      <c r="AM533" s="114"/>
      <c r="AN533" s="114"/>
      <c r="AO533" s="150"/>
      <c r="AP533" s="150"/>
      <c r="AQ533" s="150"/>
      <c r="AR533" s="280"/>
      <c r="AS533" s="280"/>
      <c r="AT533" s="280"/>
      <c r="AU533" s="280"/>
      <c r="AV533" s="280"/>
      <c r="AW533" s="280"/>
    </row>
    <row r="534" spans="1:49" s="112" customFormat="1">
      <c r="A534" s="47"/>
      <c r="B534" s="154"/>
      <c r="C534" s="4"/>
      <c r="D534" s="4"/>
      <c r="E534" s="4"/>
      <c r="F534" s="4"/>
      <c r="G534" s="4"/>
      <c r="H534" s="4"/>
      <c r="I534" s="4"/>
      <c r="J534" s="4"/>
      <c r="K534" s="4"/>
      <c r="L534" s="4"/>
      <c r="M534" s="4"/>
      <c r="N534" s="4"/>
      <c r="O534" s="52"/>
      <c r="P534" s="52"/>
      <c r="Q534" s="52"/>
      <c r="R534" s="4"/>
      <c r="S534" s="7"/>
      <c r="W534" s="7"/>
      <c r="X534" s="7"/>
      <c r="Y534" s="7"/>
      <c r="AD534" s="114"/>
      <c r="AE534" s="114"/>
      <c r="AF534" s="114"/>
      <c r="AG534" s="246"/>
      <c r="AH534" s="246"/>
      <c r="AI534" s="114"/>
      <c r="AJ534" s="114"/>
      <c r="AK534" s="114"/>
      <c r="AL534" s="114"/>
      <c r="AM534" s="114"/>
      <c r="AN534" s="114"/>
      <c r="AO534" s="150"/>
      <c r="AP534" s="150"/>
      <c r="AQ534" s="150"/>
      <c r="AR534" s="280"/>
      <c r="AS534" s="280"/>
      <c r="AT534" s="280"/>
      <c r="AU534" s="280"/>
      <c r="AV534" s="280"/>
      <c r="AW534" s="280"/>
    </row>
    <row r="535" spans="1:49" s="112" customFormat="1">
      <c r="A535" s="47"/>
      <c r="B535" s="154"/>
      <c r="C535" s="4"/>
      <c r="D535" s="4"/>
      <c r="E535" s="4"/>
      <c r="F535" s="4"/>
      <c r="G535" s="4"/>
      <c r="H535" s="4"/>
      <c r="I535" s="4"/>
      <c r="J535" s="4"/>
      <c r="K535" s="4"/>
      <c r="L535" s="4"/>
      <c r="M535" s="4"/>
      <c r="N535" s="4"/>
      <c r="O535" s="52"/>
      <c r="P535" s="52"/>
      <c r="Q535" s="52"/>
      <c r="R535" s="4"/>
      <c r="S535" s="7"/>
      <c r="W535" s="7"/>
      <c r="X535" s="7"/>
      <c r="Y535" s="7"/>
      <c r="AD535" s="114"/>
      <c r="AE535" s="114"/>
      <c r="AF535" s="114"/>
      <c r="AG535" s="246"/>
      <c r="AH535" s="246"/>
      <c r="AI535" s="114"/>
      <c r="AJ535" s="114"/>
      <c r="AK535" s="114"/>
      <c r="AL535" s="114"/>
      <c r="AM535" s="114"/>
      <c r="AN535" s="114"/>
      <c r="AO535" s="150"/>
      <c r="AP535" s="150"/>
      <c r="AQ535" s="150"/>
      <c r="AR535" s="280"/>
      <c r="AS535" s="280"/>
      <c r="AT535" s="280"/>
      <c r="AU535" s="280"/>
      <c r="AV535" s="280"/>
      <c r="AW535" s="280"/>
    </row>
    <row r="536" spans="1:49" s="112" customFormat="1">
      <c r="A536" s="47"/>
      <c r="B536" s="154"/>
      <c r="C536" s="4"/>
      <c r="D536" s="4"/>
      <c r="E536" s="4"/>
      <c r="F536" s="4"/>
      <c r="G536" s="4"/>
      <c r="H536" s="4"/>
      <c r="I536" s="4"/>
      <c r="J536" s="4"/>
      <c r="K536" s="4"/>
      <c r="L536" s="4"/>
      <c r="M536" s="4"/>
      <c r="N536" s="4"/>
      <c r="O536" s="52"/>
      <c r="P536" s="52"/>
      <c r="Q536" s="52"/>
      <c r="R536" s="4"/>
      <c r="S536" s="7"/>
      <c r="W536" s="7"/>
      <c r="X536" s="7"/>
      <c r="Y536" s="7"/>
      <c r="AD536" s="114"/>
      <c r="AE536" s="114"/>
      <c r="AF536" s="114"/>
      <c r="AG536" s="246"/>
      <c r="AH536" s="246"/>
      <c r="AI536" s="114"/>
      <c r="AJ536" s="114"/>
      <c r="AK536" s="114"/>
      <c r="AL536" s="114"/>
      <c r="AM536" s="114"/>
      <c r="AN536" s="114"/>
      <c r="AO536" s="150"/>
      <c r="AP536" s="150"/>
      <c r="AQ536" s="150"/>
      <c r="AR536" s="280"/>
      <c r="AS536" s="280"/>
      <c r="AT536" s="280"/>
      <c r="AU536" s="280"/>
      <c r="AV536" s="280"/>
      <c r="AW536" s="280"/>
    </row>
    <row r="537" spans="1:49" s="112" customFormat="1">
      <c r="A537" s="47"/>
      <c r="B537" s="154"/>
      <c r="C537" s="4"/>
      <c r="D537" s="4"/>
      <c r="E537" s="4"/>
      <c r="F537" s="4"/>
      <c r="G537" s="4"/>
      <c r="H537" s="4"/>
      <c r="I537" s="4"/>
      <c r="J537" s="4"/>
      <c r="K537" s="4"/>
      <c r="L537" s="4"/>
      <c r="M537" s="4"/>
      <c r="N537" s="4"/>
      <c r="O537" s="52"/>
      <c r="P537" s="52"/>
      <c r="Q537" s="52"/>
      <c r="R537" s="4"/>
      <c r="S537" s="7"/>
      <c r="W537" s="7"/>
      <c r="X537" s="7"/>
      <c r="Y537" s="7"/>
      <c r="AD537" s="114"/>
      <c r="AE537" s="114"/>
      <c r="AF537" s="114"/>
      <c r="AG537" s="246"/>
      <c r="AH537" s="246"/>
      <c r="AI537" s="114"/>
      <c r="AJ537" s="114"/>
      <c r="AK537" s="114"/>
      <c r="AL537" s="114"/>
      <c r="AM537" s="114"/>
      <c r="AN537" s="114"/>
      <c r="AO537" s="150"/>
      <c r="AP537" s="150"/>
      <c r="AQ537" s="150"/>
      <c r="AR537" s="280"/>
      <c r="AS537" s="280"/>
      <c r="AT537" s="280"/>
      <c r="AU537" s="280"/>
      <c r="AV537" s="280"/>
      <c r="AW537" s="280"/>
    </row>
    <row r="538" spans="1:49" s="112" customFormat="1">
      <c r="A538" s="47"/>
      <c r="B538" s="154"/>
      <c r="C538" s="4"/>
      <c r="D538" s="4"/>
      <c r="E538" s="4"/>
      <c r="F538" s="4"/>
      <c r="G538" s="4"/>
      <c r="H538" s="4"/>
      <c r="I538" s="4"/>
      <c r="J538" s="4"/>
      <c r="K538" s="4"/>
      <c r="L538" s="4"/>
      <c r="M538" s="4"/>
      <c r="N538" s="4"/>
      <c r="O538" s="52"/>
      <c r="P538" s="52"/>
      <c r="Q538" s="52"/>
      <c r="R538" s="4"/>
      <c r="S538" s="7"/>
      <c r="W538" s="7"/>
      <c r="X538" s="7"/>
      <c r="Y538" s="7"/>
      <c r="AD538" s="114"/>
      <c r="AE538" s="114"/>
      <c r="AF538" s="114"/>
      <c r="AG538" s="246"/>
      <c r="AH538" s="246"/>
      <c r="AI538" s="114"/>
      <c r="AJ538" s="114"/>
      <c r="AK538" s="114"/>
      <c r="AL538" s="114"/>
      <c r="AM538" s="114"/>
      <c r="AN538" s="114"/>
      <c r="AO538" s="150"/>
      <c r="AP538" s="150"/>
      <c r="AQ538" s="150"/>
      <c r="AR538" s="280"/>
      <c r="AS538" s="280"/>
      <c r="AT538" s="280"/>
      <c r="AU538" s="280"/>
      <c r="AV538" s="280"/>
      <c r="AW538" s="280"/>
    </row>
    <row r="539" spans="1:49" s="112" customFormat="1">
      <c r="A539" s="47"/>
      <c r="B539" s="154"/>
      <c r="C539" s="4"/>
      <c r="D539" s="4"/>
      <c r="E539" s="4"/>
      <c r="F539" s="4"/>
      <c r="G539" s="4"/>
      <c r="H539" s="4"/>
      <c r="I539" s="4"/>
      <c r="J539" s="4"/>
      <c r="K539" s="4"/>
      <c r="L539" s="4"/>
      <c r="M539" s="4"/>
      <c r="N539" s="4"/>
      <c r="O539" s="52"/>
      <c r="P539" s="52"/>
      <c r="Q539" s="52"/>
      <c r="R539" s="4"/>
      <c r="S539" s="7"/>
      <c r="W539" s="7"/>
      <c r="X539" s="7"/>
      <c r="Y539" s="7"/>
      <c r="AD539" s="114"/>
      <c r="AE539" s="114"/>
      <c r="AF539" s="114"/>
      <c r="AG539" s="246"/>
      <c r="AH539" s="246"/>
      <c r="AI539" s="114"/>
      <c r="AJ539" s="114"/>
      <c r="AK539" s="114"/>
      <c r="AL539" s="114"/>
      <c r="AM539" s="114"/>
      <c r="AN539" s="114"/>
      <c r="AO539" s="150"/>
      <c r="AP539" s="150"/>
      <c r="AQ539" s="150"/>
      <c r="AR539" s="280"/>
      <c r="AS539" s="280"/>
      <c r="AT539" s="280"/>
      <c r="AU539" s="280"/>
      <c r="AV539" s="280"/>
      <c r="AW539" s="280"/>
    </row>
    <row r="540" spans="1:49" s="112" customFormat="1">
      <c r="A540" s="47"/>
      <c r="B540" s="154"/>
      <c r="C540" s="4"/>
      <c r="D540" s="4"/>
      <c r="E540" s="4"/>
      <c r="F540" s="4"/>
      <c r="G540" s="4"/>
      <c r="H540" s="4"/>
      <c r="I540" s="4"/>
      <c r="J540" s="4"/>
      <c r="K540" s="4"/>
      <c r="L540" s="4"/>
      <c r="M540" s="4"/>
      <c r="N540" s="4"/>
      <c r="O540" s="52"/>
      <c r="P540" s="52"/>
      <c r="Q540" s="52"/>
      <c r="R540" s="4"/>
      <c r="S540" s="7"/>
      <c r="W540" s="7"/>
      <c r="X540" s="7"/>
      <c r="Y540" s="7"/>
      <c r="AD540" s="114"/>
      <c r="AE540" s="114"/>
      <c r="AF540" s="114"/>
      <c r="AG540" s="246"/>
      <c r="AH540" s="246"/>
      <c r="AI540" s="114"/>
      <c r="AJ540" s="114"/>
      <c r="AK540" s="114"/>
      <c r="AL540" s="114"/>
      <c r="AM540" s="114"/>
      <c r="AN540" s="114"/>
      <c r="AO540" s="150"/>
      <c r="AP540" s="150"/>
      <c r="AQ540" s="150"/>
      <c r="AR540" s="280"/>
      <c r="AS540" s="280"/>
      <c r="AT540" s="280"/>
      <c r="AU540" s="280"/>
      <c r="AV540" s="280"/>
      <c r="AW540" s="280"/>
    </row>
    <row r="541" spans="1:49" s="112" customFormat="1">
      <c r="A541" s="47"/>
      <c r="B541" s="154"/>
      <c r="C541" s="4"/>
      <c r="D541" s="4"/>
      <c r="E541" s="4"/>
      <c r="F541" s="4"/>
      <c r="G541" s="4"/>
      <c r="H541" s="4"/>
      <c r="I541" s="4"/>
      <c r="J541" s="4"/>
      <c r="K541" s="4"/>
      <c r="L541" s="4"/>
      <c r="M541" s="4"/>
      <c r="N541" s="4"/>
      <c r="O541" s="52"/>
      <c r="P541" s="52"/>
      <c r="Q541" s="52"/>
      <c r="R541" s="4"/>
      <c r="S541" s="7"/>
      <c r="W541" s="7"/>
      <c r="X541" s="7"/>
      <c r="Y541" s="7"/>
      <c r="AD541" s="114"/>
      <c r="AE541" s="114"/>
      <c r="AF541" s="114"/>
      <c r="AG541" s="246"/>
      <c r="AH541" s="246"/>
      <c r="AI541" s="114"/>
      <c r="AJ541" s="114"/>
      <c r="AK541" s="114"/>
      <c r="AL541" s="114"/>
      <c r="AM541" s="114"/>
      <c r="AN541" s="114"/>
      <c r="AO541" s="150"/>
      <c r="AP541" s="150"/>
      <c r="AQ541" s="150"/>
      <c r="AR541" s="280"/>
      <c r="AS541" s="280"/>
      <c r="AT541" s="280"/>
      <c r="AU541" s="280"/>
      <c r="AV541" s="280"/>
      <c r="AW541" s="280"/>
    </row>
    <row r="542" spans="1:49" s="112" customFormat="1">
      <c r="A542" s="47"/>
      <c r="B542" s="154"/>
      <c r="C542" s="4"/>
      <c r="D542" s="4"/>
      <c r="E542" s="4"/>
      <c r="F542" s="4"/>
      <c r="G542" s="4"/>
      <c r="H542" s="4"/>
      <c r="I542" s="4"/>
      <c r="J542" s="4"/>
      <c r="K542" s="4"/>
      <c r="L542" s="4"/>
      <c r="M542" s="4"/>
      <c r="N542" s="4"/>
      <c r="O542" s="52"/>
      <c r="P542" s="52"/>
      <c r="Q542" s="52"/>
      <c r="R542" s="4"/>
      <c r="S542" s="7"/>
      <c r="W542" s="7"/>
      <c r="X542" s="7"/>
      <c r="Y542" s="7"/>
      <c r="AD542" s="114"/>
      <c r="AE542" s="114"/>
      <c r="AF542" s="114"/>
      <c r="AG542" s="246"/>
      <c r="AH542" s="246"/>
      <c r="AI542" s="114"/>
      <c r="AJ542" s="114"/>
      <c r="AK542" s="114"/>
      <c r="AL542" s="114"/>
      <c r="AM542" s="114"/>
      <c r="AN542" s="114"/>
      <c r="AO542" s="150"/>
      <c r="AP542" s="150"/>
      <c r="AQ542" s="150"/>
      <c r="AR542" s="280"/>
      <c r="AS542" s="280"/>
      <c r="AT542" s="280"/>
      <c r="AU542" s="280"/>
      <c r="AV542" s="280"/>
      <c r="AW542" s="280"/>
    </row>
    <row r="543" spans="1:49" s="112" customFormat="1">
      <c r="A543" s="47"/>
      <c r="B543" s="154"/>
      <c r="C543" s="4"/>
      <c r="D543" s="4"/>
      <c r="E543" s="4"/>
      <c r="F543" s="4"/>
      <c r="G543" s="4"/>
      <c r="H543" s="4"/>
      <c r="I543" s="4"/>
      <c r="J543" s="4"/>
      <c r="K543" s="4"/>
      <c r="L543" s="4"/>
      <c r="M543" s="4"/>
      <c r="N543" s="4"/>
      <c r="O543" s="52"/>
      <c r="P543" s="52"/>
      <c r="Q543" s="52"/>
      <c r="R543" s="4"/>
      <c r="S543" s="7"/>
      <c r="W543" s="7"/>
      <c r="X543" s="7"/>
      <c r="Y543" s="7"/>
      <c r="AD543" s="114"/>
      <c r="AE543" s="114"/>
      <c r="AF543" s="114"/>
      <c r="AG543" s="246"/>
      <c r="AH543" s="246"/>
      <c r="AI543" s="114"/>
      <c r="AJ543" s="114"/>
      <c r="AK543" s="114"/>
      <c r="AL543" s="114"/>
      <c r="AM543" s="114"/>
      <c r="AN543" s="114"/>
      <c r="AO543" s="150"/>
      <c r="AP543" s="150"/>
      <c r="AQ543" s="150"/>
      <c r="AR543" s="280"/>
      <c r="AS543" s="280"/>
      <c r="AT543" s="280"/>
      <c r="AU543" s="280"/>
      <c r="AV543" s="280"/>
      <c r="AW543" s="280"/>
    </row>
    <row r="544" spans="1:49" s="112" customFormat="1">
      <c r="A544" s="47"/>
      <c r="B544" s="154"/>
      <c r="C544" s="4"/>
      <c r="D544" s="4"/>
      <c r="E544" s="4"/>
      <c r="F544" s="4"/>
      <c r="G544" s="4"/>
      <c r="H544" s="4"/>
      <c r="I544" s="4"/>
      <c r="J544" s="4"/>
      <c r="K544" s="4"/>
      <c r="L544" s="4"/>
      <c r="M544" s="4"/>
      <c r="N544" s="4"/>
      <c r="O544" s="52"/>
      <c r="P544" s="52"/>
      <c r="Q544" s="52"/>
      <c r="R544" s="4"/>
      <c r="S544" s="7"/>
      <c r="W544" s="7"/>
      <c r="X544" s="7"/>
      <c r="Y544" s="7"/>
      <c r="AD544" s="114"/>
      <c r="AE544" s="114"/>
      <c r="AF544" s="114"/>
      <c r="AG544" s="246"/>
      <c r="AH544" s="246"/>
      <c r="AI544" s="114"/>
      <c r="AJ544" s="114"/>
      <c r="AK544" s="114"/>
      <c r="AL544" s="114"/>
      <c r="AM544" s="114"/>
      <c r="AN544" s="114"/>
      <c r="AO544" s="150"/>
      <c r="AP544" s="150"/>
      <c r="AQ544" s="150"/>
      <c r="AR544" s="280"/>
      <c r="AS544" s="280"/>
      <c r="AT544" s="280"/>
      <c r="AU544" s="280"/>
      <c r="AV544" s="280"/>
      <c r="AW544" s="280"/>
    </row>
    <row r="545" spans="1:49" s="112" customFormat="1">
      <c r="A545" s="47"/>
      <c r="B545" s="154"/>
      <c r="C545" s="4"/>
      <c r="D545" s="4"/>
      <c r="E545" s="4"/>
      <c r="F545" s="4"/>
      <c r="G545" s="4"/>
      <c r="H545" s="4"/>
      <c r="I545" s="4"/>
      <c r="J545" s="4"/>
      <c r="K545" s="4"/>
      <c r="L545" s="4"/>
      <c r="M545" s="4"/>
      <c r="N545" s="4"/>
      <c r="O545" s="52"/>
      <c r="P545" s="52"/>
      <c r="Q545" s="52"/>
      <c r="R545" s="4"/>
      <c r="S545" s="7"/>
      <c r="W545" s="7"/>
      <c r="X545" s="7"/>
      <c r="Y545" s="7"/>
      <c r="AD545" s="114"/>
      <c r="AE545" s="114"/>
      <c r="AF545" s="114"/>
      <c r="AG545" s="246"/>
      <c r="AH545" s="246"/>
      <c r="AI545" s="114"/>
      <c r="AJ545" s="114"/>
      <c r="AK545" s="114"/>
      <c r="AL545" s="114"/>
      <c r="AM545" s="114"/>
      <c r="AN545" s="114"/>
      <c r="AO545" s="150"/>
      <c r="AP545" s="150"/>
      <c r="AQ545" s="150"/>
      <c r="AR545" s="280"/>
      <c r="AS545" s="280"/>
      <c r="AT545" s="280"/>
      <c r="AU545" s="280"/>
      <c r="AV545" s="280"/>
      <c r="AW545" s="280"/>
    </row>
    <row r="546" spans="1:49" s="112" customFormat="1">
      <c r="A546" s="47"/>
      <c r="B546" s="154"/>
      <c r="C546" s="4"/>
      <c r="D546" s="4"/>
      <c r="E546" s="4"/>
      <c r="F546" s="4"/>
      <c r="G546" s="4"/>
      <c r="H546" s="4"/>
      <c r="I546" s="4"/>
      <c r="J546" s="4"/>
      <c r="K546" s="4"/>
      <c r="L546" s="4"/>
      <c r="M546" s="4"/>
      <c r="N546" s="4"/>
      <c r="O546" s="52"/>
      <c r="P546" s="52"/>
      <c r="Q546" s="52"/>
      <c r="R546" s="4"/>
      <c r="S546" s="7"/>
      <c r="W546" s="7"/>
      <c r="X546" s="7"/>
      <c r="Y546" s="7"/>
      <c r="AD546" s="114"/>
      <c r="AE546" s="114"/>
      <c r="AF546" s="114"/>
      <c r="AG546" s="246"/>
      <c r="AH546" s="246"/>
      <c r="AI546" s="114"/>
      <c r="AJ546" s="114"/>
      <c r="AK546" s="114"/>
      <c r="AL546" s="114"/>
      <c r="AM546" s="114"/>
      <c r="AN546" s="114"/>
      <c r="AO546" s="150"/>
      <c r="AP546" s="150"/>
      <c r="AQ546" s="150"/>
      <c r="AR546" s="280"/>
      <c r="AS546" s="280"/>
      <c r="AT546" s="280"/>
      <c r="AU546" s="280"/>
      <c r="AV546" s="280"/>
      <c r="AW546" s="280"/>
    </row>
    <row r="547" spans="1:49" s="112" customFormat="1">
      <c r="A547" s="47"/>
      <c r="B547" s="154"/>
      <c r="C547" s="4"/>
      <c r="D547" s="4"/>
      <c r="E547" s="4"/>
      <c r="F547" s="4"/>
      <c r="G547" s="4"/>
      <c r="H547" s="4"/>
      <c r="I547" s="4"/>
      <c r="J547" s="4"/>
      <c r="K547" s="4"/>
      <c r="L547" s="4"/>
      <c r="M547" s="4"/>
      <c r="N547" s="4"/>
      <c r="O547" s="52"/>
      <c r="P547" s="52"/>
      <c r="Q547" s="52"/>
      <c r="R547" s="4"/>
      <c r="S547" s="7"/>
      <c r="W547" s="7"/>
      <c r="X547" s="7"/>
      <c r="Y547" s="7"/>
      <c r="AD547" s="114"/>
      <c r="AE547" s="114"/>
      <c r="AF547" s="114"/>
      <c r="AG547" s="246"/>
      <c r="AH547" s="246"/>
      <c r="AI547" s="114"/>
      <c r="AJ547" s="114"/>
      <c r="AK547" s="114"/>
      <c r="AL547" s="114"/>
      <c r="AM547" s="114"/>
      <c r="AN547" s="114"/>
      <c r="AO547" s="150"/>
      <c r="AP547" s="150"/>
      <c r="AQ547" s="150"/>
      <c r="AR547" s="280"/>
      <c r="AS547" s="280"/>
      <c r="AT547" s="280"/>
      <c r="AU547" s="280"/>
      <c r="AV547" s="280"/>
      <c r="AW547" s="280"/>
    </row>
    <row r="548" spans="1:49" s="112" customFormat="1">
      <c r="A548" s="47"/>
      <c r="B548" s="154"/>
      <c r="C548" s="4"/>
      <c r="D548" s="4"/>
      <c r="E548" s="4"/>
      <c r="F548" s="4"/>
      <c r="G548" s="4"/>
      <c r="H548" s="4"/>
      <c r="I548" s="4"/>
      <c r="J548" s="4"/>
      <c r="K548" s="4"/>
      <c r="L548" s="4"/>
      <c r="M548" s="4"/>
      <c r="N548" s="4"/>
      <c r="O548" s="52"/>
      <c r="P548" s="52"/>
      <c r="Q548" s="52"/>
      <c r="R548" s="4"/>
      <c r="S548" s="7"/>
      <c r="W548" s="7"/>
      <c r="X548" s="7"/>
      <c r="Y548" s="7"/>
      <c r="AD548" s="114"/>
      <c r="AE548" s="114"/>
      <c r="AF548" s="114"/>
      <c r="AG548" s="246"/>
      <c r="AH548" s="246"/>
      <c r="AI548" s="114"/>
      <c r="AJ548" s="114"/>
      <c r="AK548" s="114"/>
      <c r="AL548" s="114"/>
      <c r="AM548" s="114"/>
      <c r="AN548" s="114"/>
      <c r="AO548" s="150"/>
      <c r="AP548" s="150"/>
      <c r="AQ548" s="150"/>
      <c r="AR548" s="280"/>
      <c r="AS548" s="280"/>
      <c r="AT548" s="280"/>
      <c r="AU548" s="280"/>
      <c r="AV548" s="280"/>
      <c r="AW548" s="280"/>
    </row>
    <row r="549" spans="1:49" s="112" customFormat="1">
      <c r="A549" s="47"/>
      <c r="B549" s="154"/>
      <c r="C549" s="4"/>
      <c r="D549" s="4"/>
      <c r="E549" s="4"/>
      <c r="F549" s="4"/>
      <c r="G549" s="4"/>
      <c r="H549" s="4"/>
      <c r="I549" s="4"/>
      <c r="J549" s="4"/>
      <c r="K549" s="4"/>
      <c r="L549" s="4"/>
      <c r="M549" s="4"/>
      <c r="N549" s="4"/>
      <c r="O549" s="52"/>
      <c r="P549" s="52"/>
      <c r="Q549" s="52"/>
      <c r="R549" s="4"/>
      <c r="S549" s="7"/>
      <c r="W549" s="7"/>
      <c r="X549" s="7"/>
      <c r="Y549" s="7"/>
      <c r="AD549" s="114"/>
      <c r="AE549" s="114"/>
      <c r="AF549" s="114"/>
      <c r="AG549" s="246"/>
      <c r="AH549" s="246"/>
      <c r="AI549" s="114"/>
      <c r="AJ549" s="114"/>
      <c r="AK549" s="114"/>
      <c r="AL549" s="114"/>
      <c r="AM549" s="114"/>
      <c r="AN549" s="114"/>
      <c r="AO549" s="150"/>
      <c r="AP549" s="150"/>
      <c r="AQ549" s="150"/>
      <c r="AR549" s="280"/>
      <c r="AS549" s="280"/>
      <c r="AT549" s="280"/>
      <c r="AU549" s="280"/>
      <c r="AV549" s="280"/>
      <c r="AW549" s="280"/>
    </row>
    <row r="550" spans="1:49" s="112" customFormat="1">
      <c r="A550" s="47"/>
      <c r="B550" s="154"/>
      <c r="C550" s="4"/>
      <c r="D550" s="4"/>
      <c r="E550" s="4"/>
      <c r="F550" s="4"/>
      <c r="G550" s="4"/>
      <c r="H550" s="4"/>
      <c r="I550" s="4"/>
      <c r="J550" s="4"/>
      <c r="K550" s="4"/>
      <c r="L550" s="4"/>
      <c r="M550" s="4"/>
      <c r="N550" s="4"/>
      <c r="O550" s="52"/>
      <c r="P550" s="52"/>
      <c r="Q550" s="52"/>
      <c r="R550" s="4"/>
      <c r="S550" s="7"/>
      <c r="W550" s="7"/>
      <c r="X550" s="7"/>
      <c r="Y550" s="7"/>
      <c r="AD550" s="114"/>
      <c r="AE550" s="114"/>
      <c r="AF550" s="114"/>
      <c r="AG550" s="246"/>
      <c r="AH550" s="246"/>
      <c r="AI550" s="114"/>
      <c r="AJ550" s="114"/>
      <c r="AK550" s="114"/>
      <c r="AL550" s="114"/>
      <c r="AM550" s="114"/>
      <c r="AN550" s="114"/>
      <c r="AO550" s="150"/>
      <c r="AP550" s="150"/>
      <c r="AQ550" s="150"/>
      <c r="AR550" s="280"/>
      <c r="AS550" s="280"/>
      <c r="AT550" s="280"/>
      <c r="AU550" s="280"/>
      <c r="AV550" s="280"/>
      <c r="AW550" s="280"/>
    </row>
    <row r="551" spans="1:49" s="112" customFormat="1">
      <c r="A551" s="47"/>
      <c r="B551" s="154"/>
      <c r="C551" s="4"/>
      <c r="D551" s="4"/>
      <c r="E551" s="4"/>
      <c r="F551" s="4"/>
      <c r="G551" s="4"/>
      <c r="H551" s="4"/>
      <c r="I551" s="4"/>
      <c r="J551" s="4"/>
      <c r="K551" s="4"/>
      <c r="L551" s="4"/>
      <c r="M551" s="4"/>
      <c r="N551" s="4"/>
      <c r="O551" s="52"/>
      <c r="P551" s="52"/>
      <c r="Q551" s="52"/>
      <c r="R551" s="4"/>
      <c r="S551" s="7"/>
      <c r="W551" s="7"/>
      <c r="X551" s="7"/>
      <c r="Y551" s="7"/>
      <c r="AD551" s="114"/>
      <c r="AE551" s="114"/>
      <c r="AF551" s="114"/>
      <c r="AG551" s="246"/>
      <c r="AH551" s="246"/>
      <c r="AI551" s="114"/>
      <c r="AJ551" s="114"/>
      <c r="AK551" s="114"/>
      <c r="AL551" s="114"/>
      <c r="AM551" s="114"/>
      <c r="AN551" s="114"/>
      <c r="AO551" s="150"/>
      <c r="AP551" s="150"/>
      <c r="AQ551" s="150"/>
      <c r="AR551" s="280"/>
      <c r="AS551" s="280"/>
      <c r="AT551" s="280"/>
      <c r="AU551" s="280"/>
      <c r="AV551" s="280"/>
      <c r="AW551" s="280"/>
    </row>
    <row r="552" spans="1:49" s="112" customFormat="1">
      <c r="A552" s="47"/>
      <c r="B552" s="154"/>
      <c r="C552" s="4"/>
      <c r="D552" s="4"/>
      <c r="E552" s="4"/>
      <c r="F552" s="4"/>
      <c r="G552" s="4"/>
      <c r="H552" s="4"/>
      <c r="I552" s="4"/>
      <c r="J552" s="4"/>
      <c r="K552" s="4"/>
      <c r="L552" s="4"/>
      <c r="M552" s="4"/>
      <c r="N552" s="4"/>
      <c r="O552" s="52"/>
      <c r="P552" s="52"/>
      <c r="Q552" s="52"/>
      <c r="R552" s="4"/>
      <c r="S552" s="7"/>
      <c r="W552" s="7"/>
      <c r="X552" s="7"/>
      <c r="Y552" s="7"/>
      <c r="AD552" s="114"/>
      <c r="AE552" s="114"/>
      <c r="AF552" s="114"/>
      <c r="AG552" s="246"/>
      <c r="AH552" s="246"/>
      <c r="AI552" s="114"/>
      <c r="AJ552" s="114"/>
      <c r="AK552" s="114"/>
      <c r="AL552" s="114"/>
      <c r="AM552" s="114"/>
      <c r="AN552" s="114"/>
      <c r="AO552" s="150"/>
      <c r="AP552" s="150"/>
      <c r="AQ552" s="150"/>
      <c r="AR552" s="280"/>
      <c r="AS552" s="280"/>
      <c r="AT552" s="280"/>
      <c r="AU552" s="280"/>
      <c r="AV552" s="280"/>
      <c r="AW552" s="280"/>
    </row>
    <row r="553" spans="1:49" s="112" customFormat="1">
      <c r="A553" s="47"/>
      <c r="B553" s="154"/>
      <c r="C553" s="4"/>
      <c r="D553" s="4"/>
      <c r="E553" s="4"/>
      <c r="F553" s="4"/>
      <c r="G553" s="4"/>
      <c r="H553" s="4"/>
      <c r="I553" s="4"/>
      <c r="J553" s="4"/>
      <c r="K553" s="4"/>
      <c r="L553" s="4"/>
      <c r="M553" s="4"/>
      <c r="N553" s="4"/>
      <c r="O553" s="52"/>
      <c r="P553" s="52"/>
      <c r="Q553" s="52"/>
      <c r="R553" s="4"/>
      <c r="S553" s="7"/>
      <c r="W553" s="7"/>
      <c r="X553" s="7"/>
      <c r="Y553" s="7"/>
      <c r="AD553" s="114"/>
      <c r="AE553" s="114"/>
      <c r="AF553" s="114"/>
      <c r="AG553" s="246"/>
      <c r="AH553" s="246"/>
      <c r="AI553" s="114"/>
      <c r="AJ553" s="114"/>
      <c r="AK553" s="114"/>
      <c r="AL553" s="114"/>
      <c r="AM553" s="114"/>
      <c r="AN553" s="114"/>
      <c r="AO553" s="150"/>
      <c r="AP553" s="150"/>
      <c r="AQ553" s="150"/>
      <c r="AR553" s="280"/>
      <c r="AS553" s="280"/>
      <c r="AT553" s="280"/>
      <c r="AU553" s="280"/>
      <c r="AV553" s="280"/>
      <c r="AW553" s="280"/>
    </row>
    <row r="554" spans="1:49" s="112" customFormat="1">
      <c r="A554" s="47"/>
      <c r="B554" s="154"/>
      <c r="C554" s="4"/>
      <c r="D554" s="4"/>
      <c r="E554" s="4"/>
      <c r="F554" s="4"/>
      <c r="G554" s="4"/>
      <c r="H554" s="4"/>
      <c r="I554" s="4"/>
      <c r="J554" s="4"/>
      <c r="K554" s="4"/>
      <c r="L554" s="4"/>
      <c r="M554" s="4"/>
      <c r="N554" s="4"/>
      <c r="O554" s="52"/>
      <c r="P554" s="52"/>
      <c r="Q554" s="52"/>
      <c r="R554" s="4"/>
      <c r="S554" s="7"/>
      <c r="W554" s="7"/>
      <c r="X554" s="7"/>
      <c r="Y554" s="7"/>
      <c r="AD554" s="114"/>
      <c r="AE554" s="114"/>
      <c r="AF554" s="114"/>
      <c r="AG554" s="246"/>
      <c r="AH554" s="246"/>
      <c r="AI554" s="114"/>
      <c r="AJ554" s="114"/>
      <c r="AK554" s="114"/>
      <c r="AL554" s="114"/>
      <c r="AM554" s="114"/>
      <c r="AN554" s="114"/>
      <c r="AO554" s="150"/>
      <c r="AP554" s="150"/>
      <c r="AQ554" s="150"/>
      <c r="AR554" s="280"/>
      <c r="AS554" s="280"/>
      <c r="AT554" s="280"/>
      <c r="AU554" s="280"/>
      <c r="AV554" s="280"/>
      <c r="AW554" s="280"/>
    </row>
    <row r="555" spans="1:49" s="112" customFormat="1">
      <c r="A555" s="47"/>
      <c r="B555" s="154"/>
      <c r="C555" s="4"/>
      <c r="D555" s="4"/>
      <c r="E555" s="4"/>
      <c r="F555" s="4"/>
      <c r="G555" s="4"/>
      <c r="H555" s="4"/>
      <c r="I555" s="4"/>
      <c r="J555" s="4"/>
      <c r="K555" s="4"/>
      <c r="L555" s="4"/>
      <c r="M555" s="4"/>
      <c r="N555" s="4"/>
      <c r="O555" s="52"/>
      <c r="P555" s="52"/>
      <c r="Q555" s="52"/>
      <c r="R555" s="4"/>
      <c r="S555" s="7"/>
      <c r="W555" s="7"/>
      <c r="X555" s="7"/>
      <c r="Y555" s="7"/>
      <c r="AD555" s="114"/>
      <c r="AE555" s="114"/>
      <c r="AF555" s="114"/>
      <c r="AG555" s="246"/>
      <c r="AH555" s="246"/>
      <c r="AI555" s="114"/>
      <c r="AJ555" s="114"/>
      <c r="AK555" s="114"/>
      <c r="AL555" s="114"/>
      <c r="AM555" s="114"/>
      <c r="AN555" s="114"/>
      <c r="AO555" s="150"/>
      <c r="AP555" s="150"/>
      <c r="AQ555" s="150"/>
      <c r="AR555" s="280"/>
      <c r="AS555" s="280"/>
      <c r="AT555" s="280"/>
      <c r="AU555" s="280"/>
      <c r="AV555" s="280"/>
      <c r="AW555" s="280"/>
    </row>
    <row r="556" spans="1:49" s="112" customFormat="1">
      <c r="A556" s="47"/>
      <c r="B556" s="154"/>
      <c r="C556" s="4"/>
      <c r="D556" s="4"/>
      <c r="E556" s="4"/>
      <c r="F556" s="4"/>
      <c r="G556" s="4"/>
      <c r="H556" s="4"/>
      <c r="I556" s="4"/>
      <c r="J556" s="4"/>
      <c r="K556" s="4"/>
      <c r="L556" s="4"/>
      <c r="M556" s="4"/>
      <c r="N556" s="4"/>
      <c r="O556" s="52"/>
      <c r="P556" s="52"/>
      <c r="Q556" s="52"/>
      <c r="R556" s="4"/>
      <c r="S556" s="7"/>
      <c r="W556" s="7"/>
      <c r="X556" s="7"/>
      <c r="Y556" s="7"/>
      <c r="AD556" s="114"/>
      <c r="AE556" s="114"/>
      <c r="AF556" s="114"/>
      <c r="AG556" s="246"/>
      <c r="AH556" s="246"/>
      <c r="AI556" s="114"/>
      <c r="AJ556" s="114"/>
      <c r="AK556" s="114"/>
      <c r="AL556" s="114"/>
      <c r="AM556" s="114"/>
      <c r="AN556" s="114"/>
      <c r="AO556" s="150"/>
      <c r="AP556" s="150"/>
      <c r="AQ556" s="150"/>
      <c r="AR556" s="280"/>
      <c r="AS556" s="280"/>
      <c r="AT556" s="280"/>
      <c r="AU556" s="280"/>
      <c r="AV556" s="280"/>
      <c r="AW556" s="280"/>
    </row>
    <row r="557" spans="1:49" s="112" customFormat="1">
      <c r="A557" s="47"/>
      <c r="B557" s="154"/>
      <c r="C557" s="4"/>
      <c r="D557" s="4"/>
      <c r="E557" s="4"/>
      <c r="F557" s="4"/>
      <c r="G557" s="4"/>
      <c r="H557" s="4"/>
      <c r="I557" s="4"/>
      <c r="J557" s="4"/>
      <c r="K557" s="4"/>
      <c r="L557" s="4"/>
      <c r="M557" s="4"/>
      <c r="N557" s="4"/>
      <c r="O557" s="52"/>
      <c r="P557" s="52"/>
      <c r="Q557" s="52"/>
      <c r="R557" s="4"/>
      <c r="S557" s="7"/>
      <c r="W557" s="7"/>
      <c r="X557" s="7"/>
      <c r="Y557" s="7"/>
      <c r="AD557" s="114"/>
      <c r="AE557" s="114"/>
      <c r="AF557" s="114"/>
      <c r="AG557" s="246"/>
      <c r="AH557" s="246"/>
      <c r="AI557" s="114"/>
      <c r="AJ557" s="114"/>
      <c r="AK557" s="114"/>
      <c r="AL557" s="114"/>
      <c r="AM557" s="114"/>
      <c r="AN557" s="114"/>
      <c r="AO557" s="150"/>
      <c r="AP557" s="150"/>
      <c r="AQ557" s="150"/>
      <c r="AR557" s="280"/>
      <c r="AS557" s="280"/>
      <c r="AT557" s="280"/>
      <c r="AU557" s="280"/>
      <c r="AV557" s="280"/>
      <c r="AW557" s="280"/>
    </row>
    <row r="558" spans="1:49" s="112" customFormat="1">
      <c r="A558" s="47"/>
      <c r="B558" s="154"/>
      <c r="C558" s="4"/>
      <c r="D558" s="4"/>
      <c r="E558" s="4"/>
      <c r="F558" s="4"/>
      <c r="G558" s="4"/>
      <c r="H558" s="4"/>
      <c r="I558" s="4"/>
      <c r="J558" s="4"/>
      <c r="K558" s="4"/>
      <c r="L558" s="4"/>
      <c r="M558" s="4"/>
      <c r="N558" s="4"/>
      <c r="O558" s="52"/>
      <c r="P558" s="52"/>
      <c r="Q558" s="52"/>
      <c r="R558" s="4"/>
      <c r="S558" s="7"/>
      <c r="W558" s="7"/>
      <c r="X558" s="7"/>
      <c r="Y558" s="7"/>
      <c r="AD558" s="114"/>
      <c r="AE558" s="114"/>
      <c r="AF558" s="114"/>
      <c r="AG558" s="246"/>
      <c r="AH558" s="246"/>
      <c r="AI558" s="114"/>
      <c r="AJ558" s="114"/>
      <c r="AK558" s="114"/>
      <c r="AL558" s="114"/>
      <c r="AM558" s="114"/>
      <c r="AN558" s="114"/>
      <c r="AO558" s="150"/>
      <c r="AP558" s="150"/>
      <c r="AQ558" s="150"/>
      <c r="AR558" s="280"/>
      <c r="AS558" s="280"/>
      <c r="AT558" s="280"/>
      <c r="AU558" s="280"/>
      <c r="AV558" s="280"/>
      <c r="AW558" s="280"/>
    </row>
    <row r="559" spans="1:49" s="112" customFormat="1">
      <c r="A559" s="47"/>
      <c r="B559" s="154"/>
      <c r="C559" s="4"/>
      <c r="D559" s="4"/>
      <c r="E559" s="4"/>
      <c r="F559" s="4"/>
      <c r="G559" s="4"/>
      <c r="H559" s="4"/>
      <c r="I559" s="4"/>
      <c r="J559" s="4"/>
      <c r="K559" s="4"/>
      <c r="L559" s="4"/>
      <c r="M559" s="4"/>
      <c r="N559" s="4"/>
      <c r="O559" s="52"/>
      <c r="P559" s="52"/>
      <c r="Q559" s="52"/>
      <c r="R559" s="4"/>
      <c r="S559" s="7"/>
      <c r="W559" s="7"/>
      <c r="X559" s="7"/>
      <c r="Y559" s="7"/>
      <c r="AD559" s="114"/>
      <c r="AE559" s="114"/>
      <c r="AF559" s="114"/>
      <c r="AG559" s="246"/>
      <c r="AH559" s="246"/>
      <c r="AI559" s="114"/>
      <c r="AJ559" s="114"/>
      <c r="AK559" s="114"/>
      <c r="AL559" s="114"/>
      <c r="AM559" s="114"/>
      <c r="AN559" s="114"/>
      <c r="AO559" s="150"/>
      <c r="AP559" s="150"/>
      <c r="AQ559" s="150"/>
      <c r="AR559" s="280"/>
      <c r="AS559" s="280"/>
      <c r="AT559" s="280"/>
      <c r="AU559" s="280"/>
      <c r="AV559" s="280"/>
      <c r="AW559" s="280"/>
    </row>
    <row r="560" spans="1:49" s="112" customFormat="1">
      <c r="A560" s="47"/>
      <c r="B560" s="154"/>
      <c r="C560" s="4"/>
      <c r="D560" s="4"/>
      <c r="E560" s="4"/>
      <c r="F560" s="4"/>
      <c r="G560" s="4"/>
      <c r="H560" s="4"/>
      <c r="I560" s="4"/>
      <c r="J560" s="4"/>
      <c r="K560" s="4"/>
      <c r="L560" s="4"/>
      <c r="M560" s="4"/>
      <c r="N560" s="4"/>
      <c r="O560" s="52"/>
      <c r="P560" s="52"/>
      <c r="Q560" s="52"/>
      <c r="R560" s="4"/>
      <c r="S560" s="7"/>
      <c r="W560" s="7"/>
      <c r="X560" s="7"/>
      <c r="Y560" s="7"/>
      <c r="AD560" s="114"/>
      <c r="AE560" s="114"/>
      <c r="AF560" s="114"/>
      <c r="AG560" s="246"/>
      <c r="AH560" s="246"/>
      <c r="AI560" s="114"/>
      <c r="AJ560" s="114"/>
      <c r="AK560" s="114"/>
      <c r="AL560" s="114"/>
      <c r="AM560" s="114"/>
      <c r="AN560" s="114"/>
      <c r="AO560" s="150"/>
      <c r="AP560" s="150"/>
      <c r="AQ560" s="150"/>
      <c r="AR560" s="280"/>
      <c r="AS560" s="280"/>
      <c r="AT560" s="280"/>
      <c r="AU560" s="280"/>
      <c r="AV560" s="280"/>
      <c r="AW560" s="280"/>
    </row>
    <row r="561" spans="1:49" s="112" customFormat="1">
      <c r="A561" s="47"/>
      <c r="B561" s="154"/>
      <c r="C561" s="4"/>
      <c r="D561" s="4"/>
      <c r="E561" s="4"/>
      <c r="F561" s="4"/>
      <c r="G561" s="4"/>
      <c r="H561" s="4"/>
      <c r="I561" s="4"/>
      <c r="J561" s="4"/>
      <c r="K561" s="4"/>
      <c r="L561" s="4"/>
      <c r="M561" s="4"/>
      <c r="N561" s="4"/>
      <c r="O561" s="52"/>
      <c r="P561" s="52"/>
      <c r="Q561" s="52"/>
      <c r="R561" s="4"/>
      <c r="S561" s="7"/>
      <c r="W561" s="7"/>
      <c r="X561" s="7"/>
      <c r="Y561" s="7"/>
      <c r="AD561" s="114"/>
      <c r="AE561" s="114"/>
      <c r="AF561" s="114"/>
      <c r="AG561" s="246"/>
      <c r="AH561" s="246"/>
      <c r="AI561" s="114"/>
      <c r="AJ561" s="114"/>
      <c r="AK561" s="114"/>
      <c r="AL561" s="114"/>
      <c r="AM561" s="114"/>
      <c r="AN561" s="114"/>
      <c r="AO561" s="150"/>
      <c r="AP561" s="150"/>
      <c r="AQ561" s="150"/>
      <c r="AR561" s="280"/>
      <c r="AS561" s="280"/>
      <c r="AT561" s="280"/>
      <c r="AU561" s="280"/>
      <c r="AV561" s="280"/>
      <c r="AW561" s="280"/>
    </row>
    <row r="562" spans="1:49" s="112" customFormat="1">
      <c r="A562" s="47"/>
      <c r="B562" s="154"/>
      <c r="C562" s="4"/>
      <c r="D562" s="4"/>
      <c r="E562" s="4"/>
      <c r="F562" s="4"/>
      <c r="G562" s="4"/>
      <c r="H562" s="4"/>
      <c r="I562" s="4"/>
      <c r="J562" s="4"/>
      <c r="K562" s="4"/>
      <c r="L562" s="4"/>
      <c r="M562" s="4"/>
      <c r="N562" s="4"/>
      <c r="O562" s="52"/>
      <c r="P562" s="52"/>
      <c r="Q562" s="52"/>
      <c r="R562" s="4"/>
      <c r="S562" s="7"/>
      <c r="W562" s="7"/>
      <c r="X562" s="7"/>
      <c r="Y562" s="7"/>
      <c r="AD562" s="114"/>
      <c r="AE562" s="114"/>
      <c r="AF562" s="114"/>
      <c r="AG562" s="246"/>
      <c r="AH562" s="246"/>
      <c r="AI562" s="114"/>
      <c r="AJ562" s="114"/>
      <c r="AK562" s="114"/>
      <c r="AL562" s="114"/>
      <c r="AM562" s="114"/>
      <c r="AN562" s="114"/>
      <c r="AO562" s="150"/>
      <c r="AP562" s="150"/>
      <c r="AQ562" s="150"/>
      <c r="AR562" s="280"/>
      <c r="AS562" s="280"/>
      <c r="AT562" s="280"/>
      <c r="AU562" s="280"/>
      <c r="AV562" s="280"/>
      <c r="AW562" s="280"/>
    </row>
    <row r="563" spans="1:49" s="112" customFormat="1">
      <c r="A563" s="47"/>
      <c r="B563" s="154"/>
      <c r="C563" s="4"/>
      <c r="D563" s="4"/>
      <c r="E563" s="4"/>
      <c r="F563" s="4"/>
      <c r="G563" s="4"/>
      <c r="H563" s="4"/>
      <c r="I563" s="4"/>
      <c r="J563" s="4"/>
      <c r="K563" s="4"/>
      <c r="L563" s="4"/>
      <c r="M563" s="4"/>
      <c r="N563" s="4"/>
      <c r="O563" s="52"/>
      <c r="P563" s="52"/>
      <c r="Q563" s="52"/>
      <c r="R563" s="4"/>
      <c r="S563" s="7"/>
      <c r="W563" s="7"/>
      <c r="X563" s="7"/>
      <c r="Y563" s="7"/>
      <c r="AD563" s="114"/>
      <c r="AE563" s="114"/>
      <c r="AF563" s="114"/>
      <c r="AG563" s="246"/>
      <c r="AH563" s="246"/>
      <c r="AI563" s="114"/>
      <c r="AJ563" s="114"/>
      <c r="AK563" s="114"/>
      <c r="AL563" s="114"/>
      <c r="AM563" s="114"/>
      <c r="AN563" s="114"/>
      <c r="AO563" s="150"/>
      <c r="AP563" s="150"/>
      <c r="AQ563" s="150"/>
      <c r="AR563" s="280"/>
      <c r="AS563" s="280"/>
      <c r="AT563" s="280"/>
      <c r="AU563" s="280"/>
      <c r="AV563" s="280"/>
      <c r="AW563" s="280"/>
    </row>
    <row r="564" spans="1:49" s="112" customFormat="1">
      <c r="A564" s="47"/>
      <c r="B564" s="154"/>
      <c r="C564" s="4"/>
      <c r="D564" s="4"/>
      <c r="E564" s="4"/>
      <c r="F564" s="4"/>
      <c r="G564" s="4"/>
      <c r="H564" s="4"/>
      <c r="I564" s="4"/>
      <c r="J564" s="4"/>
      <c r="K564" s="4"/>
      <c r="L564" s="4"/>
      <c r="M564" s="4"/>
      <c r="N564" s="4"/>
      <c r="O564" s="52"/>
      <c r="P564" s="52"/>
      <c r="Q564" s="52"/>
      <c r="R564" s="4"/>
      <c r="S564" s="7"/>
      <c r="W564" s="7"/>
      <c r="X564" s="7"/>
      <c r="Y564" s="7"/>
      <c r="AD564" s="114"/>
      <c r="AE564" s="114"/>
      <c r="AF564" s="114"/>
      <c r="AG564" s="246"/>
      <c r="AH564" s="246"/>
      <c r="AI564" s="114"/>
      <c r="AJ564" s="114"/>
      <c r="AK564" s="114"/>
      <c r="AL564" s="114"/>
      <c r="AM564" s="114"/>
      <c r="AN564" s="114"/>
      <c r="AO564" s="150"/>
      <c r="AP564" s="150"/>
      <c r="AQ564" s="150"/>
      <c r="AR564" s="280"/>
      <c r="AS564" s="280"/>
      <c r="AT564" s="280"/>
      <c r="AU564" s="280"/>
      <c r="AV564" s="280"/>
      <c r="AW564" s="280"/>
    </row>
    <row r="565" spans="1:49" s="112" customFormat="1">
      <c r="A565" s="47"/>
      <c r="B565" s="154"/>
      <c r="C565" s="4"/>
      <c r="D565" s="4"/>
      <c r="E565" s="4"/>
      <c r="F565" s="4"/>
      <c r="G565" s="4"/>
      <c r="H565" s="4"/>
      <c r="I565" s="4"/>
      <c r="J565" s="4"/>
      <c r="K565" s="4"/>
      <c r="L565" s="4"/>
      <c r="M565" s="4"/>
      <c r="N565" s="4"/>
      <c r="O565" s="52"/>
      <c r="P565" s="52"/>
      <c r="Q565" s="52"/>
      <c r="R565" s="4"/>
      <c r="S565" s="7"/>
      <c r="W565" s="7"/>
      <c r="X565" s="7"/>
      <c r="Y565" s="7"/>
      <c r="AD565" s="114"/>
      <c r="AE565" s="114"/>
      <c r="AF565" s="114"/>
      <c r="AG565" s="246"/>
      <c r="AH565" s="246"/>
      <c r="AI565" s="114"/>
      <c r="AJ565" s="114"/>
      <c r="AK565" s="114"/>
      <c r="AL565" s="114"/>
      <c r="AM565" s="114"/>
      <c r="AN565" s="114"/>
      <c r="AO565" s="150"/>
      <c r="AP565" s="150"/>
      <c r="AQ565" s="150"/>
      <c r="AR565" s="280"/>
      <c r="AS565" s="280"/>
      <c r="AT565" s="280"/>
      <c r="AU565" s="280"/>
      <c r="AV565" s="280"/>
      <c r="AW565" s="280"/>
    </row>
    <row r="566" spans="1:49" s="112" customFormat="1">
      <c r="A566" s="47"/>
      <c r="B566" s="154"/>
      <c r="C566" s="4"/>
      <c r="D566" s="4"/>
      <c r="E566" s="4"/>
      <c r="F566" s="4"/>
      <c r="G566" s="4"/>
      <c r="H566" s="4"/>
      <c r="I566" s="4"/>
      <c r="J566" s="4"/>
      <c r="K566" s="4"/>
      <c r="L566" s="4"/>
      <c r="M566" s="4"/>
      <c r="N566" s="4"/>
      <c r="O566" s="52"/>
      <c r="P566" s="52"/>
      <c r="Q566" s="52"/>
      <c r="R566" s="4"/>
      <c r="S566" s="7"/>
      <c r="W566" s="7"/>
      <c r="X566" s="7"/>
      <c r="Y566" s="7"/>
      <c r="AD566" s="114"/>
      <c r="AE566" s="114"/>
      <c r="AF566" s="114"/>
      <c r="AG566" s="246"/>
      <c r="AH566" s="246"/>
      <c r="AI566" s="114"/>
      <c r="AJ566" s="114"/>
      <c r="AK566" s="114"/>
      <c r="AL566" s="114"/>
      <c r="AM566" s="114"/>
      <c r="AN566" s="114"/>
      <c r="AO566" s="150"/>
      <c r="AP566" s="150"/>
      <c r="AQ566" s="150"/>
      <c r="AR566" s="280"/>
      <c r="AS566" s="280"/>
      <c r="AT566" s="280"/>
      <c r="AU566" s="280"/>
      <c r="AV566" s="280"/>
      <c r="AW566" s="280"/>
    </row>
    <row r="567" spans="1:49" s="112" customFormat="1">
      <c r="A567" s="47"/>
      <c r="B567" s="154"/>
      <c r="C567" s="4"/>
      <c r="D567" s="4"/>
      <c r="E567" s="4"/>
      <c r="F567" s="4"/>
      <c r="G567" s="4"/>
      <c r="H567" s="4"/>
      <c r="I567" s="4"/>
      <c r="J567" s="4"/>
      <c r="K567" s="4"/>
      <c r="L567" s="4"/>
      <c r="M567" s="4"/>
      <c r="N567" s="4"/>
      <c r="O567" s="52"/>
      <c r="P567" s="52"/>
      <c r="Q567" s="52"/>
      <c r="R567" s="4"/>
      <c r="S567" s="7"/>
      <c r="W567" s="7"/>
      <c r="X567" s="7"/>
      <c r="Y567" s="7"/>
      <c r="AD567" s="114"/>
      <c r="AE567" s="114"/>
      <c r="AF567" s="114"/>
      <c r="AG567" s="246"/>
      <c r="AH567" s="246"/>
      <c r="AI567" s="114"/>
      <c r="AJ567" s="114"/>
      <c r="AK567" s="114"/>
      <c r="AL567" s="114"/>
      <c r="AM567" s="114"/>
      <c r="AN567" s="114"/>
      <c r="AO567" s="150"/>
      <c r="AP567" s="150"/>
      <c r="AQ567" s="150"/>
      <c r="AR567" s="280"/>
      <c r="AS567" s="280"/>
      <c r="AT567" s="280"/>
      <c r="AU567" s="280"/>
      <c r="AV567" s="280"/>
      <c r="AW567" s="280"/>
    </row>
    <row r="568" spans="1:49" s="112" customFormat="1">
      <c r="A568" s="47"/>
      <c r="B568" s="154"/>
      <c r="C568" s="4"/>
      <c r="D568" s="4"/>
      <c r="E568" s="4"/>
      <c r="F568" s="4"/>
      <c r="G568" s="4"/>
      <c r="H568" s="4"/>
      <c r="I568" s="4"/>
      <c r="J568" s="4"/>
      <c r="K568" s="4"/>
      <c r="L568" s="4"/>
      <c r="M568" s="4"/>
      <c r="N568" s="4"/>
      <c r="O568" s="52"/>
      <c r="P568" s="52"/>
      <c r="Q568" s="52"/>
      <c r="R568" s="4"/>
      <c r="S568" s="7"/>
      <c r="W568" s="7"/>
      <c r="X568" s="7"/>
      <c r="Y568" s="7"/>
      <c r="AD568" s="114"/>
      <c r="AE568" s="114"/>
      <c r="AF568" s="114"/>
      <c r="AG568" s="246"/>
      <c r="AH568" s="246"/>
      <c r="AI568" s="114"/>
      <c r="AJ568" s="114"/>
      <c r="AK568" s="114"/>
      <c r="AL568" s="114"/>
      <c r="AM568" s="114"/>
      <c r="AN568" s="114"/>
      <c r="AO568" s="150"/>
      <c r="AP568" s="150"/>
      <c r="AQ568" s="150"/>
      <c r="AR568" s="280"/>
      <c r="AS568" s="280"/>
      <c r="AT568" s="280"/>
      <c r="AU568" s="280"/>
      <c r="AV568" s="280"/>
      <c r="AW568" s="280"/>
    </row>
    <row r="569" spans="1:49" s="112" customFormat="1">
      <c r="A569" s="47"/>
      <c r="B569" s="154"/>
      <c r="C569" s="4"/>
      <c r="D569" s="4"/>
      <c r="E569" s="4"/>
      <c r="F569" s="4"/>
      <c r="G569" s="4"/>
      <c r="H569" s="4"/>
      <c r="I569" s="4"/>
      <c r="J569" s="4"/>
      <c r="K569" s="4"/>
      <c r="L569" s="4"/>
      <c r="M569" s="4"/>
      <c r="N569" s="4"/>
      <c r="O569" s="52"/>
      <c r="P569" s="52"/>
      <c r="Q569" s="52"/>
      <c r="R569" s="4"/>
      <c r="S569" s="7"/>
      <c r="W569" s="7"/>
      <c r="X569" s="7"/>
      <c r="Y569" s="7"/>
      <c r="AD569" s="114"/>
      <c r="AE569" s="114"/>
      <c r="AF569" s="114"/>
      <c r="AG569" s="246"/>
      <c r="AH569" s="246"/>
      <c r="AI569" s="114"/>
      <c r="AJ569" s="114"/>
      <c r="AK569" s="114"/>
      <c r="AL569" s="114"/>
      <c r="AM569" s="114"/>
      <c r="AN569" s="114"/>
      <c r="AO569" s="150"/>
      <c r="AP569" s="150"/>
      <c r="AQ569" s="150"/>
      <c r="AR569" s="280"/>
      <c r="AS569" s="280"/>
      <c r="AT569" s="280"/>
      <c r="AU569" s="280"/>
      <c r="AV569" s="280"/>
      <c r="AW569" s="280"/>
    </row>
    <row r="570" spans="1:49" s="112" customFormat="1">
      <c r="A570" s="47"/>
      <c r="B570" s="154"/>
      <c r="C570" s="4"/>
      <c r="D570" s="4"/>
      <c r="E570" s="4"/>
      <c r="F570" s="4"/>
      <c r="G570" s="4"/>
      <c r="H570" s="4"/>
      <c r="I570" s="4"/>
      <c r="J570" s="4"/>
      <c r="K570" s="4"/>
      <c r="L570" s="4"/>
      <c r="M570" s="4"/>
      <c r="N570" s="4"/>
      <c r="O570" s="52"/>
      <c r="P570" s="52"/>
      <c r="Q570" s="52"/>
      <c r="R570" s="4"/>
      <c r="S570" s="7"/>
      <c r="W570" s="7"/>
      <c r="X570" s="7"/>
      <c r="Y570" s="7"/>
      <c r="AD570" s="114"/>
      <c r="AE570" s="114"/>
      <c r="AF570" s="114"/>
      <c r="AG570" s="246"/>
      <c r="AH570" s="246"/>
      <c r="AI570" s="114"/>
      <c r="AJ570" s="114"/>
      <c r="AK570" s="114"/>
      <c r="AL570" s="114"/>
      <c r="AM570" s="114"/>
      <c r="AN570" s="114"/>
      <c r="AO570" s="150"/>
      <c r="AP570" s="150"/>
      <c r="AQ570" s="150"/>
      <c r="AR570" s="280"/>
      <c r="AS570" s="280"/>
      <c r="AT570" s="280"/>
      <c r="AU570" s="280"/>
      <c r="AV570" s="280"/>
      <c r="AW570" s="280"/>
    </row>
    <row r="571" spans="1:49" s="112" customFormat="1">
      <c r="A571" s="47"/>
      <c r="B571" s="154"/>
      <c r="C571" s="4"/>
      <c r="D571" s="4"/>
      <c r="E571" s="4"/>
      <c r="F571" s="4"/>
      <c r="G571" s="4"/>
      <c r="H571" s="4"/>
      <c r="I571" s="4"/>
      <c r="J571" s="4"/>
      <c r="K571" s="4"/>
      <c r="L571" s="4"/>
      <c r="M571" s="4"/>
      <c r="N571" s="4"/>
      <c r="O571" s="52"/>
      <c r="P571" s="52"/>
      <c r="Q571" s="52"/>
      <c r="R571" s="4"/>
      <c r="S571" s="7"/>
      <c r="W571" s="7"/>
      <c r="X571" s="7"/>
      <c r="Y571" s="7"/>
      <c r="AD571" s="114"/>
      <c r="AE571" s="114"/>
      <c r="AF571" s="114"/>
      <c r="AG571" s="246"/>
      <c r="AH571" s="246"/>
      <c r="AI571" s="114"/>
      <c r="AJ571" s="114"/>
      <c r="AK571" s="114"/>
      <c r="AL571" s="114"/>
      <c r="AM571" s="114"/>
      <c r="AN571" s="114"/>
      <c r="AO571" s="150"/>
      <c r="AP571" s="150"/>
      <c r="AQ571" s="150"/>
      <c r="AR571" s="280"/>
      <c r="AS571" s="280"/>
      <c r="AT571" s="280"/>
      <c r="AU571" s="280"/>
      <c r="AV571" s="280"/>
      <c r="AW571" s="280"/>
    </row>
    <row r="572" spans="1:49" s="112" customFormat="1">
      <c r="A572" s="47"/>
      <c r="B572" s="154"/>
      <c r="C572" s="4"/>
      <c r="D572" s="4"/>
      <c r="E572" s="4"/>
      <c r="F572" s="4"/>
      <c r="G572" s="4"/>
      <c r="H572" s="4"/>
      <c r="I572" s="4"/>
      <c r="J572" s="4"/>
      <c r="K572" s="4"/>
      <c r="L572" s="4"/>
      <c r="M572" s="4"/>
      <c r="N572" s="4"/>
      <c r="O572" s="52"/>
      <c r="P572" s="52"/>
      <c r="Q572" s="52"/>
      <c r="R572" s="4"/>
      <c r="S572" s="7"/>
      <c r="W572" s="7"/>
      <c r="X572" s="7"/>
      <c r="Y572" s="7"/>
      <c r="AD572" s="114"/>
      <c r="AE572" s="114"/>
      <c r="AF572" s="114"/>
      <c r="AG572" s="246"/>
      <c r="AH572" s="246"/>
      <c r="AI572" s="114"/>
      <c r="AJ572" s="114"/>
      <c r="AK572" s="114"/>
      <c r="AL572" s="114"/>
      <c r="AM572" s="114"/>
      <c r="AN572" s="114"/>
      <c r="AO572" s="150"/>
      <c r="AP572" s="150"/>
      <c r="AQ572" s="150"/>
      <c r="AR572" s="280"/>
      <c r="AS572" s="280"/>
      <c r="AT572" s="280"/>
      <c r="AU572" s="280"/>
      <c r="AV572" s="280"/>
      <c r="AW572" s="280"/>
    </row>
    <row r="573" spans="1:49" s="112" customFormat="1">
      <c r="A573" s="47"/>
      <c r="B573" s="154"/>
      <c r="C573" s="4"/>
      <c r="D573" s="4"/>
      <c r="E573" s="4"/>
      <c r="F573" s="4"/>
      <c r="G573" s="4"/>
      <c r="H573" s="4"/>
      <c r="I573" s="4"/>
      <c r="J573" s="4"/>
      <c r="K573" s="4"/>
      <c r="L573" s="4"/>
      <c r="M573" s="4"/>
      <c r="N573" s="4"/>
      <c r="O573" s="52"/>
      <c r="P573" s="52"/>
      <c r="Q573" s="52"/>
      <c r="R573" s="4"/>
      <c r="S573" s="7"/>
      <c r="W573" s="7"/>
      <c r="X573" s="7"/>
      <c r="Y573" s="7"/>
      <c r="AD573" s="114"/>
      <c r="AE573" s="114"/>
      <c r="AF573" s="114"/>
      <c r="AG573" s="246"/>
      <c r="AH573" s="246"/>
      <c r="AI573" s="114"/>
      <c r="AJ573" s="114"/>
      <c r="AK573" s="114"/>
      <c r="AL573" s="114"/>
      <c r="AM573" s="114"/>
      <c r="AN573" s="114"/>
      <c r="AO573" s="150"/>
      <c r="AP573" s="150"/>
      <c r="AQ573" s="150"/>
      <c r="AR573" s="280"/>
      <c r="AS573" s="280"/>
      <c r="AT573" s="280"/>
      <c r="AU573" s="280"/>
      <c r="AV573" s="280"/>
      <c r="AW573" s="280"/>
    </row>
    <row r="574" spans="1:49" s="112" customFormat="1">
      <c r="A574" s="47"/>
      <c r="B574" s="154"/>
      <c r="C574" s="4"/>
      <c r="D574" s="4"/>
      <c r="E574" s="4"/>
      <c r="F574" s="4"/>
      <c r="G574" s="4"/>
      <c r="H574" s="4"/>
      <c r="I574" s="4"/>
      <c r="J574" s="4"/>
      <c r="K574" s="4"/>
      <c r="L574" s="4"/>
      <c r="M574" s="4"/>
      <c r="N574" s="4"/>
      <c r="O574" s="52"/>
      <c r="P574" s="52"/>
      <c r="Q574" s="52"/>
      <c r="R574" s="4"/>
      <c r="S574" s="7"/>
      <c r="W574" s="7"/>
      <c r="X574" s="7"/>
      <c r="Y574" s="7"/>
      <c r="AD574" s="114"/>
      <c r="AE574" s="114"/>
      <c r="AF574" s="114"/>
      <c r="AG574" s="246"/>
      <c r="AH574" s="246"/>
      <c r="AI574" s="114"/>
      <c r="AJ574" s="114"/>
      <c r="AK574" s="114"/>
      <c r="AL574" s="114"/>
      <c r="AM574" s="114"/>
      <c r="AN574" s="114"/>
      <c r="AO574" s="150"/>
      <c r="AP574" s="150"/>
      <c r="AQ574" s="150"/>
      <c r="AR574" s="280"/>
      <c r="AS574" s="280"/>
      <c r="AT574" s="280"/>
      <c r="AU574" s="280"/>
      <c r="AV574" s="280"/>
      <c r="AW574" s="280"/>
    </row>
    <row r="575" spans="1:49" s="112" customFormat="1">
      <c r="A575" s="47"/>
      <c r="B575" s="154"/>
      <c r="C575" s="4"/>
      <c r="D575" s="4"/>
      <c r="E575" s="4"/>
      <c r="F575" s="4"/>
      <c r="G575" s="4"/>
      <c r="H575" s="4"/>
      <c r="I575" s="4"/>
      <c r="J575" s="4"/>
      <c r="K575" s="4"/>
      <c r="L575" s="4"/>
      <c r="M575" s="4"/>
      <c r="N575" s="4"/>
      <c r="O575" s="52"/>
      <c r="P575" s="52"/>
      <c r="Q575" s="52"/>
      <c r="R575" s="4"/>
      <c r="S575" s="7"/>
      <c r="W575" s="7"/>
      <c r="X575" s="7"/>
      <c r="Y575" s="7"/>
      <c r="AD575" s="114"/>
      <c r="AE575" s="114"/>
      <c r="AF575" s="114"/>
      <c r="AG575" s="246"/>
      <c r="AH575" s="246"/>
      <c r="AI575" s="114"/>
      <c r="AJ575" s="114"/>
      <c r="AK575" s="114"/>
      <c r="AL575" s="114"/>
      <c r="AM575" s="114"/>
      <c r="AN575" s="114"/>
      <c r="AO575" s="150"/>
      <c r="AP575" s="150"/>
      <c r="AQ575" s="150"/>
      <c r="AR575" s="280"/>
      <c r="AS575" s="280"/>
      <c r="AT575" s="280"/>
      <c r="AU575" s="280"/>
      <c r="AV575" s="280"/>
      <c r="AW575" s="280"/>
    </row>
    <row r="576" spans="1:49" s="112" customFormat="1">
      <c r="A576" s="47"/>
      <c r="B576" s="154"/>
      <c r="C576" s="4"/>
      <c r="D576" s="4"/>
      <c r="E576" s="4"/>
      <c r="F576" s="4"/>
      <c r="G576" s="4"/>
      <c r="H576" s="4"/>
      <c r="I576" s="4"/>
      <c r="J576" s="4"/>
      <c r="K576" s="4"/>
      <c r="L576" s="4"/>
      <c r="M576" s="4"/>
      <c r="N576" s="4"/>
      <c r="O576" s="52"/>
      <c r="P576" s="52"/>
      <c r="Q576" s="52"/>
      <c r="R576" s="4"/>
      <c r="S576" s="7"/>
      <c r="W576" s="7"/>
      <c r="X576" s="7"/>
      <c r="Y576" s="7"/>
      <c r="AD576" s="114"/>
      <c r="AE576" s="114"/>
      <c r="AF576" s="114"/>
      <c r="AG576" s="246"/>
      <c r="AH576" s="246"/>
      <c r="AI576" s="114"/>
      <c r="AJ576" s="114"/>
      <c r="AK576" s="114"/>
      <c r="AL576" s="114"/>
      <c r="AM576" s="114"/>
      <c r="AN576" s="114"/>
      <c r="AO576" s="150"/>
      <c r="AP576" s="150"/>
      <c r="AQ576" s="150"/>
      <c r="AR576" s="280"/>
      <c r="AS576" s="280"/>
      <c r="AT576" s="280"/>
      <c r="AU576" s="280"/>
      <c r="AV576" s="280"/>
      <c r="AW576" s="280"/>
    </row>
    <row r="577" spans="1:49" s="112" customFormat="1">
      <c r="A577" s="47"/>
      <c r="B577" s="154"/>
      <c r="C577" s="4"/>
      <c r="D577" s="4"/>
      <c r="E577" s="4"/>
      <c r="F577" s="4"/>
      <c r="G577" s="4"/>
      <c r="H577" s="4"/>
      <c r="I577" s="4"/>
      <c r="J577" s="4"/>
      <c r="K577" s="4"/>
      <c r="L577" s="4"/>
      <c r="M577" s="4"/>
      <c r="N577" s="4"/>
      <c r="O577" s="52"/>
      <c r="P577" s="52"/>
      <c r="Q577" s="52"/>
      <c r="R577" s="4"/>
      <c r="S577" s="7"/>
      <c r="W577" s="7"/>
      <c r="X577" s="7"/>
      <c r="Y577" s="7"/>
      <c r="AD577" s="114"/>
      <c r="AE577" s="114"/>
      <c r="AF577" s="114"/>
      <c r="AG577" s="246"/>
      <c r="AH577" s="246"/>
      <c r="AI577" s="114"/>
      <c r="AJ577" s="114"/>
      <c r="AK577" s="114"/>
      <c r="AL577" s="114"/>
      <c r="AM577" s="114"/>
      <c r="AN577" s="114"/>
      <c r="AO577" s="150"/>
      <c r="AP577" s="150"/>
      <c r="AQ577" s="150"/>
      <c r="AR577" s="280"/>
      <c r="AS577" s="280"/>
      <c r="AT577" s="280"/>
      <c r="AU577" s="280"/>
      <c r="AV577" s="280"/>
      <c r="AW577" s="280"/>
    </row>
    <row r="578" spans="1:49" s="112" customFormat="1">
      <c r="A578" s="47"/>
      <c r="B578" s="154"/>
      <c r="C578" s="4"/>
      <c r="D578" s="4"/>
      <c r="E578" s="4"/>
      <c r="F578" s="4"/>
      <c r="G578" s="4"/>
      <c r="H578" s="4"/>
      <c r="I578" s="4"/>
      <c r="J578" s="4"/>
      <c r="K578" s="4"/>
      <c r="L578" s="4"/>
      <c r="M578" s="4"/>
      <c r="N578" s="4"/>
      <c r="O578" s="52"/>
      <c r="P578" s="52"/>
      <c r="Q578" s="52"/>
      <c r="R578" s="4"/>
      <c r="S578" s="7"/>
      <c r="W578" s="7"/>
      <c r="X578" s="7"/>
      <c r="Y578" s="7"/>
      <c r="AD578" s="114"/>
      <c r="AE578" s="114"/>
      <c r="AF578" s="114"/>
      <c r="AG578" s="246"/>
      <c r="AH578" s="246"/>
      <c r="AI578" s="114"/>
      <c r="AJ578" s="114"/>
      <c r="AK578" s="114"/>
      <c r="AL578" s="114"/>
      <c r="AM578" s="114"/>
      <c r="AN578" s="114"/>
      <c r="AO578" s="150"/>
      <c r="AP578" s="150"/>
      <c r="AQ578" s="150"/>
      <c r="AR578" s="280"/>
      <c r="AS578" s="280"/>
      <c r="AT578" s="280"/>
      <c r="AU578" s="280"/>
      <c r="AV578" s="280"/>
      <c r="AW578" s="280"/>
    </row>
    <row r="579" spans="1:49" s="112" customFormat="1">
      <c r="A579" s="47"/>
      <c r="B579" s="154"/>
      <c r="C579" s="4"/>
      <c r="D579" s="4"/>
      <c r="E579" s="4"/>
      <c r="F579" s="4"/>
      <c r="G579" s="4"/>
      <c r="H579" s="4"/>
      <c r="I579" s="4"/>
      <c r="J579" s="4"/>
      <c r="K579" s="4"/>
      <c r="L579" s="4"/>
      <c r="M579" s="4"/>
      <c r="N579" s="4"/>
      <c r="O579" s="52"/>
      <c r="P579" s="52"/>
      <c r="Q579" s="52"/>
      <c r="R579" s="4"/>
      <c r="S579" s="7"/>
      <c r="W579" s="7"/>
      <c r="X579" s="7"/>
      <c r="Y579" s="7"/>
      <c r="AD579" s="114"/>
      <c r="AE579" s="114"/>
      <c r="AF579" s="114"/>
      <c r="AG579" s="246"/>
      <c r="AH579" s="246"/>
      <c r="AI579" s="114"/>
      <c r="AJ579" s="114"/>
      <c r="AK579" s="114"/>
      <c r="AL579" s="114"/>
      <c r="AM579" s="114"/>
      <c r="AN579" s="114"/>
      <c r="AO579" s="150"/>
      <c r="AP579" s="150"/>
      <c r="AQ579" s="150"/>
      <c r="AR579" s="280"/>
      <c r="AS579" s="280"/>
      <c r="AT579" s="280"/>
      <c r="AU579" s="280"/>
      <c r="AV579" s="280"/>
      <c r="AW579" s="280"/>
    </row>
    <row r="580" spans="1:49" s="112" customFormat="1">
      <c r="A580" s="47"/>
      <c r="B580" s="154"/>
      <c r="C580" s="4"/>
      <c r="D580" s="4"/>
      <c r="E580" s="4"/>
      <c r="F580" s="4"/>
      <c r="G580" s="4"/>
      <c r="H580" s="4"/>
      <c r="I580" s="4"/>
      <c r="J580" s="4"/>
      <c r="K580" s="4"/>
      <c r="L580" s="4"/>
      <c r="M580" s="4"/>
      <c r="N580" s="4"/>
      <c r="O580" s="52"/>
      <c r="P580" s="52"/>
      <c r="Q580" s="52"/>
      <c r="R580" s="4"/>
      <c r="S580" s="7"/>
      <c r="W580" s="7"/>
      <c r="X580" s="7"/>
      <c r="Y580" s="7"/>
      <c r="AD580" s="114"/>
      <c r="AE580" s="114"/>
      <c r="AF580" s="114"/>
      <c r="AG580" s="246"/>
      <c r="AH580" s="246"/>
      <c r="AI580" s="114"/>
      <c r="AJ580" s="114"/>
      <c r="AK580" s="114"/>
      <c r="AL580" s="114"/>
      <c r="AM580" s="114"/>
      <c r="AN580" s="114"/>
      <c r="AO580" s="150"/>
      <c r="AP580" s="150"/>
      <c r="AQ580" s="150"/>
      <c r="AR580" s="280"/>
      <c r="AS580" s="280"/>
      <c r="AT580" s="280"/>
      <c r="AU580" s="280"/>
      <c r="AV580" s="280"/>
      <c r="AW580" s="280"/>
    </row>
    <row r="581" spans="1:49" s="112" customFormat="1">
      <c r="A581" s="47"/>
      <c r="B581" s="154"/>
      <c r="C581" s="4"/>
      <c r="D581" s="4"/>
      <c r="E581" s="4"/>
      <c r="F581" s="4"/>
      <c r="G581" s="4"/>
      <c r="H581" s="4"/>
      <c r="I581" s="4"/>
      <c r="J581" s="4"/>
      <c r="K581" s="4"/>
      <c r="L581" s="4"/>
      <c r="M581" s="4"/>
      <c r="N581" s="4"/>
      <c r="O581" s="52"/>
      <c r="P581" s="52"/>
      <c r="Q581" s="52"/>
      <c r="R581" s="4"/>
      <c r="S581" s="7"/>
      <c r="W581" s="7"/>
      <c r="X581" s="7"/>
      <c r="Y581" s="7"/>
      <c r="AD581" s="114"/>
      <c r="AE581" s="114"/>
      <c r="AF581" s="114"/>
      <c r="AG581" s="246"/>
      <c r="AH581" s="246"/>
      <c r="AI581" s="114"/>
      <c r="AJ581" s="114"/>
      <c r="AK581" s="114"/>
      <c r="AL581" s="114"/>
      <c r="AM581" s="114"/>
      <c r="AN581" s="114"/>
      <c r="AO581" s="150"/>
      <c r="AP581" s="150"/>
      <c r="AQ581" s="150"/>
      <c r="AR581" s="280"/>
      <c r="AS581" s="280"/>
      <c r="AT581" s="280"/>
      <c r="AU581" s="280"/>
      <c r="AV581" s="280"/>
      <c r="AW581" s="280"/>
    </row>
    <row r="582" spans="1:49" s="112" customFormat="1">
      <c r="A582" s="47"/>
      <c r="B582" s="154"/>
      <c r="C582" s="4"/>
      <c r="D582" s="4"/>
      <c r="E582" s="4"/>
      <c r="F582" s="4"/>
      <c r="G582" s="4"/>
      <c r="H582" s="4"/>
      <c r="I582" s="4"/>
      <c r="J582" s="4"/>
      <c r="K582" s="4"/>
      <c r="L582" s="4"/>
      <c r="M582" s="4"/>
      <c r="N582" s="4"/>
      <c r="O582" s="52"/>
      <c r="P582" s="52"/>
      <c r="Q582" s="52"/>
      <c r="R582" s="4"/>
      <c r="S582" s="7"/>
      <c r="W582" s="7"/>
      <c r="X582" s="7"/>
      <c r="Y582" s="7"/>
      <c r="AD582" s="114"/>
      <c r="AE582" s="114"/>
      <c r="AF582" s="114"/>
      <c r="AG582" s="246"/>
      <c r="AH582" s="246"/>
      <c r="AI582" s="114"/>
      <c r="AJ582" s="114"/>
      <c r="AK582" s="114"/>
      <c r="AL582" s="114"/>
      <c r="AM582" s="114"/>
      <c r="AN582" s="114"/>
      <c r="AO582" s="150"/>
      <c r="AP582" s="150"/>
      <c r="AQ582" s="150"/>
      <c r="AR582" s="280"/>
      <c r="AS582" s="280"/>
      <c r="AT582" s="280"/>
      <c r="AU582" s="280"/>
      <c r="AV582" s="280"/>
      <c r="AW582" s="280"/>
    </row>
    <row r="583" spans="1:49" s="112" customFormat="1">
      <c r="A583" s="47"/>
      <c r="B583" s="154"/>
      <c r="C583" s="4"/>
      <c r="D583" s="4"/>
      <c r="E583" s="4"/>
      <c r="F583" s="4"/>
      <c r="G583" s="4"/>
      <c r="H583" s="4"/>
      <c r="I583" s="4"/>
      <c r="J583" s="4"/>
      <c r="K583" s="4"/>
      <c r="L583" s="4"/>
      <c r="M583" s="4"/>
      <c r="N583" s="4"/>
      <c r="O583" s="52"/>
      <c r="P583" s="52"/>
      <c r="Q583" s="52"/>
      <c r="R583" s="4"/>
      <c r="S583" s="7"/>
      <c r="W583" s="7"/>
      <c r="X583" s="7"/>
      <c r="Y583" s="7"/>
      <c r="AD583" s="114"/>
      <c r="AE583" s="114"/>
      <c r="AF583" s="114"/>
      <c r="AG583" s="246"/>
      <c r="AH583" s="246"/>
      <c r="AI583" s="114"/>
      <c r="AJ583" s="114"/>
      <c r="AK583" s="114"/>
      <c r="AL583" s="114"/>
      <c r="AM583" s="114"/>
      <c r="AN583" s="114"/>
      <c r="AO583" s="150"/>
      <c r="AP583" s="150"/>
      <c r="AQ583" s="150"/>
      <c r="AR583" s="280"/>
      <c r="AS583" s="280"/>
      <c r="AT583" s="280"/>
      <c r="AU583" s="280"/>
      <c r="AV583" s="280"/>
      <c r="AW583" s="280"/>
    </row>
    <row r="584" spans="1:49" s="112" customFormat="1">
      <c r="A584" s="47"/>
      <c r="B584" s="154"/>
      <c r="C584" s="4"/>
      <c r="D584" s="4"/>
      <c r="E584" s="4"/>
      <c r="F584" s="4"/>
      <c r="G584" s="4"/>
      <c r="H584" s="4"/>
      <c r="I584" s="4"/>
      <c r="J584" s="4"/>
      <c r="K584" s="4"/>
      <c r="L584" s="4"/>
      <c r="M584" s="4"/>
      <c r="N584" s="4"/>
      <c r="O584" s="52"/>
      <c r="P584" s="52"/>
      <c r="Q584" s="52"/>
      <c r="R584" s="4"/>
      <c r="S584" s="7"/>
      <c r="W584" s="7"/>
      <c r="X584" s="7"/>
      <c r="Y584" s="7"/>
      <c r="AD584" s="114"/>
      <c r="AE584" s="114"/>
      <c r="AF584" s="114"/>
      <c r="AG584" s="246"/>
      <c r="AH584" s="246"/>
      <c r="AI584" s="114"/>
      <c r="AJ584" s="114"/>
      <c r="AK584" s="114"/>
      <c r="AL584" s="114"/>
      <c r="AM584" s="114"/>
      <c r="AN584" s="114"/>
      <c r="AO584" s="150"/>
      <c r="AP584" s="150"/>
      <c r="AQ584" s="150"/>
      <c r="AR584" s="280"/>
      <c r="AS584" s="280"/>
      <c r="AT584" s="280"/>
      <c r="AU584" s="280"/>
      <c r="AV584" s="280"/>
      <c r="AW584" s="280"/>
    </row>
    <row r="585" spans="1:49" s="112" customFormat="1">
      <c r="A585" s="47"/>
      <c r="B585" s="154"/>
      <c r="C585" s="4"/>
      <c r="D585" s="4"/>
      <c r="E585" s="4"/>
      <c r="F585" s="4"/>
      <c r="G585" s="4"/>
      <c r="H585" s="4"/>
      <c r="I585" s="4"/>
      <c r="J585" s="4"/>
      <c r="K585" s="4"/>
      <c r="L585" s="4"/>
      <c r="M585" s="4"/>
      <c r="N585" s="4"/>
      <c r="O585" s="52"/>
      <c r="P585" s="52"/>
      <c r="Q585" s="52"/>
      <c r="R585" s="4"/>
      <c r="S585" s="7"/>
      <c r="W585" s="7"/>
      <c r="X585" s="7"/>
      <c r="Y585" s="7"/>
      <c r="AD585" s="114"/>
      <c r="AE585" s="114"/>
      <c r="AF585" s="114"/>
      <c r="AG585" s="246"/>
      <c r="AH585" s="246"/>
      <c r="AI585" s="114"/>
      <c r="AJ585" s="114"/>
      <c r="AK585" s="114"/>
      <c r="AL585" s="114"/>
      <c r="AM585" s="114"/>
      <c r="AN585" s="114"/>
      <c r="AO585" s="150"/>
      <c r="AP585" s="150"/>
      <c r="AQ585" s="150"/>
      <c r="AR585" s="280"/>
      <c r="AS585" s="280"/>
      <c r="AT585" s="280"/>
      <c r="AU585" s="280"/>
      <c r="AV585" s="280"/>
      <c r="AW585" s="280"/>
    </row>
    <row r="586" spans="1:49" s="112" customFormat="1">
      <c r="A586" s="47"/>
      <c r="B586" s="154"/>
      <c r="C586" s="4"/>
      <c r="D586" s="4"/>
      <c r="E586" s="4"/>
      <c r="F586" s="4"/>
      <c r="G586" s="4"/>
      <c r="H586" s="4"/>
      <c r="I586" s="4"/>
      <c r="J586" s="4"/>
      <c r="K586" s="4"/>
      <c r="L586" s="4"/>
      <c r="M586" s="4"/>
      <c r="N586" s="4"/>
      <c r="O586" s="52"/>
      <c r="P586" s="52"/>
      <c r="Q586" s="52"/>
      <c r="R586" s="4"/>
      <c r="S586" s="7"/>
      <c r="W586" s="7"/>
      <c r="X586" s="7"/>
      <c r="Y586" s="7"/>
      <c r="AD586" s="114"/>
      <c r="AE586" s="114"/>
      <c r="AF586" s="114"/>
      <c r="AG586" s="246"/>
      <c r="AH586" s="246"/>
      <c r="AI586" s="114"/>
      <c r="AJ586" s="114"/>
      <c r="AK586" s="114"/>
      <c r="AL586" s="114"/>
      <c r="AM586" s="114"/>
      <c r="AN586" s="114"/>
      <c r="AO586" s="150"/>
      <c r="AP586" s="150"/>
      <c r="AQ586" s="150"/>
      <c r="AR586" s="280"/>
      <c r="AS586" s="280"/>
      <c r="AT586" s="280"/>
      <c r="AU586" s="280"/>
      <c r="AV586" s="280"/>
      <c r="AW586" s="280"/>
    </row>
    <row r="587" spans="1:49" s="112" customFormat="1">
      <c r="A587" s="47"/>
      <c r="B587" s="154"/>
      <c r="C587" s="4"/>
      <c r="D587" s="4"/>
      <c r="E587" s="4"/>
      <c r="F587" s="4"/>
      <c r="G587" s="4"/>
      <c r="H587" s="4"/>
      <c r="I587" s="4"/>
      <c r="J587" s="4"/>
      <c r="K587" s="4"/>
      <c r="L587" s="4"/>
      <c r="M587" s="4"/>
      <c r="N587" s="4"/>
      <c r="O587" s="52"/>
      <c r="P587" s="52"/>
      <c r="Q587" s="52"/>
      <c r="R587" s="4"/>
      <c r="S587" s="7"/>
      <c r="W587" s="7"/>
      <c r="X587" s="7"/>
      <c r="Y587" s="7"/>
      <c r="AD587" s="114"/>
      <c r="AE587" s="114"/>
      <c r="AF587" s="114"/>
      <c r="AG587" s="246"/>
      <c r="AH587" s="246"/>
      <c r="AI587" s="114"/>
      <c r="AJ587" s="114"/>
      <c r="AK587" s="114"/>
      <c r="AL587" s="114"/>
      <c r="AM587" s="114"/>
      <c r="AN587" s="114"/>
      <c r="AO587" s="150"/>
      <c r="AP587" s="150"/>
      <c r="AQ587" s="150"/>
      <c r="AR587" s="280"/>
      <c r="AS587" s="280"/>
      <c r="AT587" s="280"/>
      <c r="AU587" s="280"/>
      <c r="AV587" s="280"/>
      <c r="AW587" s="280"/>
    </row>
    <row r="588" spans="1:49" s="112" customFormat="1">
      <c r="A588" s="47"/>
      <c r="B588" s="154"/>
      <c r="C588" s="4"/>
      <c r="D588" s="4"/>
      <c r="E588" s="4"/>
      <c r="F588" s="4"/>
      <c r="G588" s="4"/>
      <c r="H588" s="4"/>
      <c r="I588" s="4"/>
      <c r="J588" s="4"/>
      <c r="K588" s="4"/>
      <c r="L588" s="4"/>
      <c r="M588" s="4"/>
      <c r="N588" s="4"/>
      <c r="O588" s="52"/>
      <c r="P588" s="52"/>
      <c r="Q588" s="52"/>
      <c r="R588" s="4"/>
      <c r="S588" s="7"/>
      <c r="W588" s="7"/>
      <c r="X588" s="7"/>
      <c r="Y588" s="7"/>
      <c r="AD588" s="114"/>
      <c r="AE588" s="114"/>
      <c r="AF588" s="114"/>
      <c r="AG588" s="246"/>
      <c r="AH588" s="246"/>
      <c r="AI588" s="114"/>
      <c r="AJ588" s="114"/>
      <c r="AK588" s="114"/>
      <c r="AL588" s="114"/>
      <c r="AM588" s="114"/>
      <c r="AN588" s="114"/>
      <c r="AO588" s="150"/>
      <c r="AP588" s="150"/>
      <c r="AQ588" s="150"/>
      <c r="AR588" s="280"/>
      <c r="AS588" s="280"/>
      <c r="AT588" s="280"/>
      <c r="AU588" s="280"/>
      <c r="AV588" s="280"/>
      <c r="AW588" s="280"/>
    </row>
    <row r="589" spans="1:49" s="112" customFormat="1">
      <c r="A589" s="47"/>
      <c r="B589" s="154"/>
      <c r="C589" s="4"/>
      <c r="D589" s="4"/>
      <c r="E589" s="4"/>
      <c r="F589" s="4"/>
      <c r="G589" s="4"/>
      <c r="H589" s="4"/>
      <c r="I589" s="4"/>
      <c r="J589" s="4"/>
      <c r="K589" s="4"/>
      <c r="L589" s="4"/>
      <c r="M589" s="4"/>
      <c r="N589" s="4"/>
      <c r="O589" s="52"/>
      <c r="P589" s="52"/>
      <c r="Q589" s="52"/>
      <c r="R589" s="4"/>
      <c r="S589" s="7"/>
      <c r="W589" s="7"/>
      <c r="X589" s="7"/>
      <c r="Y589" s="7"/>
      <c r="AD589" s="114"/>
      <c r="AE589" s="114"/>
      <c r="AF589" s="114"/>
      <c r="AG589" s="246"/>
      <c r="AH589" s="246"/>
      <c r="AI589" s="114"/>
      <c r="AJ589" s="114"/>
      <c r="AK589" s="114"/>
      <c r="AL589" s="114"/>
      <c r="AM589" s="114"/>
      <c r="AN589" s="114"/>
      <c r="AO589" s="150"/>
      <c r="AP589" s="150"/>
      <c r="AQ589" s="150"/>
      <c r="AR589" s="280"/>
      <c r="AS589" s="280"/>
      <c r="AT589" s="280"/>
      <c r="AU589" s="280"/>
      <c r="AV589" s="280"/>
      <c r="AW589" s="280"/>
    </row>
    <row r="590" spans="1:49" s="112" customFormat="1">
      <c r="A590" s="47"/>
      <c r="B590" s="154"/>
      <c r="C590" s="4"/>
      <c r="D590" s="4"/>
      <c r="E590" s="4"/>
      <c r="F590" s="4"/>
      <c r="G590" s="4"/>
      <c r="H590" s="4"/>
      <c r="I590" s="4"/>
      <c r="J590" s="4"/>
      <c r="K590" s="4"/>
      <c r="L590" s="4"/>
      <c r="M590" s="4"/>
      <c r="N590" s="4"/>
      <c r="O590" s="52"/>
      <c r="P590" s="52"/>
      <c r="Q590" s="52"/>
      <c r="R590" s="4"/>
      <c r="S590" s="7"/>
      <c r="W590" s="7"/>
      <c r="X590" s="7"/>
      <c r="Y590" s="7"/>
      <c r="AD590" s="114"/>
      <c r="AE590" s="114"/>
      <c r="AF590" s="114"/>
      <c r="AG590" s="246"/>
      <c r="AH590" s="246"/>
      <c r="AI590" s="114"/>
      <c r="AJ590" s="114"/>
      <c r="AK590" s="114"/>
      <c r="AL590" s="114"/>
      <c r="AM590" s="114"/>
      <c r="AN590" s="114"/>
      <c r="AO590" s="150"/>
      <c r="AP590" s="150"/>
      <c r="AQ590" s="150"/>
      <c r="AR590" s="280"/>
      <c r="AS590" s="280"/>
      <c r="AT590" s="280"/>
      <c r="AU590" s="280"/>
      <c r="AV590" s="280"/>
      <c r="AW590" s="280"/>
    </row>
    <row r="591" spans="1:49" s="112" customFormat="1">
      <c r="A591" s="47"/>
      <c r="B591" s="154"/>
      <c r="C591" s="4"/>
      <c r="D591" s="4"/>
      <c r="E591" s="4"/>
      <c r="F591" s="4"/>
      <c r="G591" s="4"/>
      <c r="H591" s="4"/>
      <c r="I591" s="4"/>
      <c r="J591" s="4"/>
      <c r="K591" s="4"/>
      <c r="L591" s="4"/>
      <c r="M591" s="4"/>
      <c r="N591" s="4"/>
      <c r="O591" s="52"/>
      <c r="P591" s="52"/>
      <c r="Q591" s="52"/>
      <c r="R591" s="4"/>
      <c r="S591" s="7"/>
      <c r="W591" s="7"/>
      <c r="X591" s="7"/>
      <c r="Y591" s="7"/>
      <c r="AD591" s="114"/>
      <c r="AE591" s="114"/>
      <c r="AF591" s="114"/>
      <c r="AG591" s="246"/>
      <c r="AH591" s="246"/>
      <c r="AI591" s="114"/>
      <c r="AJ591" s="114"/>
      <c r="AK591" s="114"/>
      <c r="AL591" s="114"/>
      <c r="AM591" s="114"/>
      <c r="AN591" s="114"/>
      <c r="AO591" s="150"/>
      <c r="AP591" s="150"/>
      <c r="AQ591" s="150"/>
      <c r="AR591" s="280"/>
      <c r="AS591" s="280"/>
      <c r="AT591" s="280"/>
      <c r="AU591" s="280"/>
      <c r="AV591" s="280"/>
      <c r="AW591" s="280"/>
    </row>
    <row r="592" spans="1:49" s="112" customFormat="1">
      <c r="A592" s="47"/>
      <c r="B592" s="154"/>
      <c r="C592" s="4"/>
      <c r="D592" s="4"/>
      <c r="E592" s="4"/>
      <c r="F592" s="4"/>
      <c r="G592" s="4"/>
      <c r="H592" s="4"/>
      <c r="I592" s="4"/>
      <c r="J592" s="4"/>
      <c r="K592" s="4"/>
      <c r="L592" s="4"/>
      <c r="M592" s="4"/>
      <c r="N592" s="4"/>
      <c r="O592" s="52"/>
      <c r="P592" s="52"/>
      <c r="Q592" s="52"/>
      <c r="R592" s="4"/>
      <c r="S592" s="7"/>
      <c r="W592" s="7"/>
      <c r="X592" s="7"/>
      <c r="Y592" s="7"/>
      <c r="AD592" s="114"/>
      <c r="AE592" s="114"/>
      <c r="AF592" s="114"/>
      <c r="AG592" s="246"/>
      <c r="AH592" s="246"/>
      <c r="AI592" s="114"/>
      <c r="AJ592" s="114"/>
      <c r="AK592" s="114"/>
      <c r="AL592" s="114"/>
      <c r="AM592" s="114"/>
      <c r="AN592" s="114"/>
      <c r="AO592" s="150"/>
      <c r="AP592" s="150"/>
      <c r="AQ592" s="150"/>
      <c r="AR592" s="280"/>
      <c r="AS592" s="280"/>
      <c r="AT592" s="280"/>
      <c r="AU592" s="280"/>
      <c r="AV592" s="280"/>
      <c r="AW592" s="280"/>
    </row>
    <row r="593" spans="1:49" s="112" customFormat="1">
      <c r="A593" s="47"/>
      <c r="B593" s="154"/>
      <c r="C593" s="4"/>
      <c r="D593" s="4"/>
      <c r="E593" s="4"/>
      <c r="F593" s="4"/>
      <c r="G593" s="4"/>
      <c r="H593" s="4"/>
      <c r="I593" s="4"/>
      <c r="J593" s="4"/>
      <c r="K593" s="4"/>
      <c r="L593" s="4"/>
      <c r="M593" s="4"/>
      <c r="N593" s="4"/>
      <c r="O593" s="52"/>
      <c r="P593" s="52"/>
      <c r="Q593" s="52"/>
      <c r="R593" s="4"/>
      <c r="S593" s="7"/>
      <c r="W593" s="7"/>
      <c r="X593" s="7"/>
      <c r="Y593" s="7"/>
      <c r="AD593" s="114"/>
      <c r="AE593" s="114"/>
      <c r="AF593" s="114"/>
      <c r="AG593" s="246"/>
      <c r="AH593" s="246"/>
      <c r="AI593" s="114"/>
      <c r="AJ593" s="114"/>
      <c r="AK593" s="114"/>
      <c r="AL593" s="114"/>
      <c r="AM593" s="114"/>
      <c r="AN593" s="114"/>
      <c r="AO593" s="150"/>
      <c r="AP593" s="150"/>
      <c r="AQ593" s="150"/>
      <c r="AR593" s="280"/>
      <c r="AS593" s="280"/>
      <c r="AT593" s="280"/>
      <c r="AU593" s="280"/>
      <c r="AV593" s="280"/>
      <c r="AW593" s="280"/>
    </row>
    <row r="594" spans="1:49" s="112" customFormat="1">
      <c r="A594" s="47"/>
      <c r="B594" s="154"/>
      <c r="C594" s="4"/>
      <c r="D594" s="4"/>
      <c r="E594" s="4"/>
      <c r="F594" s="4"/>
      <c r="G594" s="4"/>
      <c r="H594" s="4"/>
      <c r="I594" s="4"/>
      <c r="J594" s="4"/>
      <c r="K594" s="4"/>
      <c r="L594" s="4"/>
      <c r="M594" s="4"/>
      <c r="N594" s="4"/>
      <c r="O594" s="52"/>
      <c r="P594" s="52"/>
      <c r="Q594" s="52"/>
      <c r="R594" s="4"/>
      <c r="S594" s="7"/>
      <c r="W594" s="7"/>
      <c r="X594" s="7"/>
      <c r="Y594" s="7"/>
      <c r="AD594" s="114"/>
      <c r="AE594" s="114"/>
      <c r="AF594" s="114"/>
      <c r="AG594" s="246"/>
      <c r="AH594" s="246"/>
      <c r="AI594" s="114"/>
      <c r="AJ594" s="114"/>
      <c r="AK594" s="114"/>
      <c r="AL594" s="114"/>
      <c r="AM594" s="114"/>
      <c r="AN594" s="114"/>
      <c r="AO594" s="150"/>
      <c r="AP594" s="150"/>
      <c r="AQ594" s="150"/>
      <c r="AR594" s="280"/>
      <c r="AS594" s="280"/>
      <c r="AT594" s="280"/>
      <c r="AU594" s="280"/>
      <c r="AV594" s="280"/>
      <c r="AW594" s="280"/>
    </row>
    <row r="595" spans="1:49" s="112" customFormat="1">
      <c r="A595" s="47"/>
      <c r="B595" s="154"/>
      <c r="C595" s="4"/>
      <c r="D595" s="4"/>
      <c r="E595" s="4"/>
      <c r="F595" s="4"/>
      <c r="G595" s="4"/>
      <c r="H595" s="4"/>
      <c r="I595" s="4"/>
      <c r="J595" s="4"/>
      <c r="K595" s="4"/>
      <c r="L595" s="4"/>
      <c r="M595" s="4"/>
      <c r="N595" s="4"/>
      <c r="O595" s="52"/>
      <c r="P595" s="52"/>
      <c r="Q595" s="52"/>
      <c r="R595" s="4"/>
      <c r="S595" s="7"/>
      <c r="W595" s="7"/>
      <c r="X595" s="7"/>
      <c r="Y595" s="7"/>
      <c r="AD595" s="114"/>
      <c r="AE595" s="114"/>
      <c r="AF595" s="114"/>
      <c r="AG595" s="246"/>
      <c r="AH595" s="246"/>
      <c r="AI595" s="114"/>
      <c r="AJ595" s="114"/>
      <c r="AK595" s="114"/>
      <c r="AL595" s="114"/>
      <c r="AM595" s="114"/>
      <c r="AN595" s="114"/>
      <c r="AO595" s="150"/>
      <c r="AP595" s="150"/>
      <c r="AQ595" s="150"/>
      <c r="AR595" s="280"/>
      <c r="AS595" s="280"/>
      <c r="AT595" s="280"/>
      <c r="AU595" s="280"/>
      <c r="AV595" s="280"/>
      <c r="AW595" s="280"/>
    </row>
    <row r="596" spans="1:49" s="112" customFormat="1">
      <c r="A596" s="47"/>
      <c r="B596" s="154"/>
      <c r="C596" s="4"/>
      <c r="D596" s="4"/>
      <c r="E596" s="4"/>
      <c r="F596" s="4"/>
      <c r="G596" s="4"/>
      <c r="H596" s="4"/>
      <c r="I596" s="4"/>
      <c r="J596" s="4"/>
      <c r="K596" s="4"/>
      <c r="L596" s="4"/>
      <c r="M596" s="4"/>
      <c r="N596" s="4"/>
      <c r="O596" s="52"/>
      <c r="P596" s="52"/>
      <c r="Q596" s="52"/>
      <c r="R596" s="4"/>
      <c r="S596" s="7"/>
      <c r="W596" s="7"/>
      <c r="X596" s="7"/>
      <c r="Y596" s="7"/>
      <c r="AD596" s="114"/>
      <c r="AE596" s="114"/>
      <c r="AF596" s="114"/>
      <c r="AG596" s="246"/>
      <c r="AH596" s="246"/>
      <c r="AI596" s="114"/>
      <c r="AJ596" s="114"/>
      <c r="AK596" s="114"/>
      <c r="AL596" s="114"/>
      <c r="AM596" s="114"/>
      <c r="AN596" s="114"/>
      <c r="AO596" s="150"/>
      <c r="AP596" s="150"/>
      <c r="AQ596" s="150"/>
      <c r="AR596" s="280"/>
      <c r="AS596" s="280"/>
      <c r="AT596" s="280"/>
      <c r="AU596" s="280"/>
      <c r="AV596" s="280"/>
      <c r="AW596" s="280"/>
    </row>
    <row r="597" spans="1:49" s="112" customFormat="1">
      <c r="A597" s="47"/>
      <c r="B597" s="154"/>
      <c r="C597" s="4"/>
      <c r="D597" s="4"/>
      <c r="E597" s="4"/>
      <c r="F597" s="4"/>
      <c r="G597" s="4"/>
      <c r="H597" s="4"/>
      <c r="I597" s="4"/>
      <c r="J597" s="4"/>
      <c r="K597" s="4"/>
      <c r="L597" s="4"/>
      <c r="M597" s="4"/>
      <c r="N597" s="4"/>
      <c r="O597" s="52"/>
      <c r="P597" s="52"/>
      <c r="Q597" s="52"/>
      <c r="R597" s="4"/>
      <c r="S597" s="7"/>
      <c r="W597" s="7"/>
      <c r="X597" s="7"/>
      <c r="Y597" s="7"/>
      <c r="AD597" s="114"/>
      <c r="AE597" s="114"/>
      <c r="AF597" s="114"/>
      <c r="AG597" s="246"/>
      <c r="AH597" s="246"/>
      <c r="AI597" s="114"/>
      <c r="AJ597" s="114"/>
      <c r="AK597" s="114"/>
      <c r="AL597" s="114"/>
      <c r="AM597" s="114"/>
      <c r="AN597" s="114"/>
      <c r="AO597" s="150"/>
      <c r="AP597" s="150"/>
      <c r="AQ597" s="150"/>
      <c r="AR597" s="280"/>
      <c r="AS597" s="280"/>
      <c r="AT597" s="280"/>
      <c r="AU597" s="280"/>
      <c r="AV597" s="280"/>
      <c r="AW597" s="280"/>
    </row>
    <row r="598" spans="1:49" s="112" customFormat="1">
      <c r="A598" s="47"/>
      <c r="B598" s="154"/>
      <c r="C598" s="4"/>
      <c r="D598" s="4"/>
      <c r="E598" s="4"/>
      <c r="F598" s="4"/>
      <c r="G598" s="4"/>
      <c r="H598" s="4"/>
      <c r="I598" s="4"/>
      <c r="J598" s="4"/>
      <c r="K598" s="4"/>
      <c r="L598" s="4"/>
      <c r="M598" s="4"/>
      <c r="N598" s="4"/>
      <c r="O598" s="52"/>
      <c r="P598" s="52"/>
      <c r="Q598" s="52"/>
      <c r="R598" s="4"/>
      <c r="S598" s="7"/>
      <c r="W598" s="7"/>
      <c r="X598" s="7"/>
      <c r="Y598" s="7"/>
      <c r="AD598" s="114"/>
      <c r="AE598" s="114"/>
      <c r="AF598" s="114"/>
      <c r="AG598" s="246"/>
      <c r="AH598" s="246"/>
      <c r="AI598" s="114"/>
      <c r="AJ598" s="114"/>
      <c r="AK598" s="114"/>
      <c r="AL598" s="114"/>
      <c r="AM598" s="114"/>
      <c r="AN598" s="114"/>
      <c r="AO598" s="150"/>
      <c r="AP598" s="150"/>
      <c r="AQ598" s="150"/>
      <c r="AR598" s="280"/>
      <c r="AS598" s="280"/>
      <c r="AT598" s="280"/>
      <c r="AU598" s="280"/>
      <c r="AV598" s="280"/>
      <c r="AW598" s="280"/>
    </row>
    <row r="599" spans="1:49" s="112" customFormat="1">
      <c r="A599" s="47"/>
      <c r="B599" s="154"/>
      <c r="C599" s="4"/>
      <c r="D599" s="4"/>
      <c r="E599" s="4"/>
      <c r="F599" s="4"/>
      <c r="G599" s="4"/>
      <c r="H599" s="4"/>
      <c r="I599" s="4"/>
      <c r="J599" s="4"/>
      <c r="K599" s="4"/>
      <c r="L599" s="4"/>
      <c r="M599" s="4"/>
      <c r="N599" s="4"/>
      <c r="O599" s="52"/>
      <c r="P599" s="52"/>
      <c r="Q599" s="52"/>
      <c r="R599" s="4"/>
      <c r="S599" s="7"/>
      <c r="W599" s="7"/>
      <c r="X599" s="7"/>
      <c r="Y599" s="7"/>
      <c r="AD599" s="114"/>
      <c r="AE599" s="114"/>
      <c r="AF599" s="114"/>
      <c r="AG599" s="246"/>
      <c r="AH599" s="246"/>
      <c r="AI599" s="114"/>
      <c r="AJ599" s="114"/>
      <c r="AK599" s="114"/>
      <c r="AL599" s="114"/>
      <c r="AM599" s="114"/>
      <c r="AN599" s="114"/>
      <c r="AO599" s="150"/>
      <c r="AP599" s="150"/>
      <c r="AQ599" s="150"/>
      <c r="AR599" s="280"/>
      <c r="AS599" s="280"/>
      <c r="AT599" s="280"/>
      <c r="AU599" s="280"/>
      <c r="AV599" s="280"/>
      <c r="AW599" s="280"/>
    </row>
    <row r="600" spans="1:49" s="112" customFormat="1">
      <c r="A600" s="47"/>
      <c r="B600" s="154"/>
      <c r="C600" s="4"/>
      <c r="D600" s="4"/>
      <c r="E600" s="4"/>
      <c r="F600" s="4"/>
      <c r="G600" s="4"/>
      <c r="H600" s="4"/>
      <c r="I600" s="4"/>
      <c r="J600" s="4"/>
      <c r="K600" s="4"/>
      <c r="L600" s="4"/>
      <c r="M600" s="4"/>
      <c r="N600" s="4"/>
      <c r="O600" s="52"/>
      <c r="P600" s="52"/>
      <c r="Q600" s="52"/>
      <c r="R600" s="4"/>
      <c r="S600" s="7"/>
      <c r="W600" s="7"/>
      <c r="X600" s="7"/>
      <c r="Y600" s="7"/>
      <c r="AD600" s="114"/>
      <c r="AE600" s="114"/>
      <c r="AF600" s="114"/>
      <c r="AG600" s="246"/>
      <c r="AH600" s="246"/>
      <c r="AI600" s="114"/>
      <c r="AJ600" s="114"/>
      <c r="AK600" s="114"/>
      <c r="AL600" s="114"/>
      <c r="AM600" s="114"/>
      <c r="AN600" s="114"/>
      <c r="AO600" s="150"/>
      <c r="AP600" s="150"/>
      <c r="AQ600" s="150"/>
      <c r="AR600" s="280"/>
      <c r="AS600" s="280"/>
      <c r="AT600" s="280"/>
      <c r="AU600" s="280"/>
      <c r="AV600" s="280"/>
      <c r="AW600" s="280"/>
    </row>
    <row r="601" spans="1:49" s="112" customFormat="1">
      <c r="A601" s="47"/>
      <c r="B601" s="154"/>
      <c r="C601" s="4"/>
      <c r="D601" s="4"/>
      <c r="E601" s="4"/>
      <c r="F601" s="4"/>
      <c r="G601" s="4"/>
      <c r="H601" s="4"/>
      <c r="I601" s="4"/>
      <c r="J601" s="4"/>
      <c r="K601" s="4"/>
      <c r="L601" s="4"/>
      <c r="M601" s="4"/>
      <c r="N601" s="4"/>
      <c r="O601" s="52"/>
      <c r="P601" s="52"/>
      <c r="Q601" s="52"/>
      <c r="R601" s="4"/>
      <c r="S601" s="7"/>
      <c r="W601" s="7"/>
      <c r="X601" s="7"/>
      <c r="Y601" s="7"/>
      <c r="AD601" s="114"/>
      <c r="AE601" s="114"/>
      <c r="AF601" s="114"/>
      <c r="AG601" s="246"/>
      <c r="AH601" s="246"/>
      <c r="AI601" s="114"/>
      <c r="AJ601" s="114"/>
      <c r="AK601" s="114"/>
      <c r="AL601" s="114"/>
      <c r="AM601" s="114"/>
      <c r="AN601" s="114"/>
      <c r="AO601" s="150"/>
      <c r="AP601" s="150"/>
      <c r="AQ601" s="150"/>
      <c r="AR601" s="280"/>
      <c r="AS601" s="280"/>
      <c r="AT601" s="280"/>
      <c r="AU601" s="280"/>
      <c r="AV601" s="280"/>
      <c r="AW601" s="280"/>
    </row>
    <row r="602" spans="1:49" s="112" customFormat="1">
      <c r="A602" s="47"/>
      <c r="B602" s="154"/>
      <c r="C602" s="4"/>
      <c r="D602" s="4"/>
      <c r="E602" s="4"/>
      <c r="F602" s="4"/>
      <c r="G602" s="4"/>
      <c r="H602" s="4"/>
      <c r="I602" s="4"/>
      <c r="J602" s="4"/>
      <c r="K602" s="4"/>
      <c r="L602" s="4"/>
      <c r="M602" s="4"/>
      <c r="N602" s="4"/>
      <c r="O602" s="52"/>
      <c r="P602" s="52"/>
      <c r="Q602" s="52"/>
      <c r="R602" s="4"/>
      <c r="S602" s="7"/>
      <c r="W602" s="7"/>
      <c r="X602" s="7"/>
      <c r="Y602" s="7"/>
      <c r="AD602" s="114"/>
      <c r="AE602" s="114"/>
      <c r="AF602" s="114"/>
      <c r="AG602" s="246"/>
      <c r="AH602" s="246"/>
      <c r="AI602" s="114"/>
      <c r="AJ602" s="114"/>
      <c r="AK602" s="114"/>
      <c r="AL602" s="114"/>
      <c r="AM602" s="114"/>
      <c r="AN602" s="114"/>
      <c r="AO602" s="150"/>
      <c r="AP602" s="150"/>
      <c r="AQ602" s="150"/>
      <c r="AR602" s="280"/>
      <c r="AS602" s="280"/>
      <c r="AT602" s="280"/>
      <c r="AU602" s="280"/>
      <c r="AV602" s="280"/>
      <c r="AW602" s="280"/>
    </row>
    <row r="603" spans="1:49" s="112" customFormat="1">
      <c r="A603" s="47"/>
      <c r="B603" s="154"/>
      <c r="C603" s="4"/>
      <c r="D603" s="4"/>
      <c r="E603" s="4"/>
      <c r="F603" s="4"/>
      <c r="G603" s="4"/>
      <c r="H603" s="4"/>
      <c r="I603" s="4"/>
      <c r="J603" s="4"/>
      <c r="K603" s="4"/>
      <c r="L603" s="4"/>
      <c r="M603" s="4"/>
      <c r="N603" s="4"/>
      <c r="O603" s="52"/>
      <c r="P603" s="52"/>
      <c r="Q603" s="52"/>
      <c r="R603" s="4"/>
      <c r="S603" s="7"/>
      <c r="W603" s="7"/>
      <c r="X603" s="7"/>
      <c r="Y603" s="7"/>
      <c r="AD603" s="114"/>
      <c r="AE603" s="114"/>
      <c r="AF603" s="114"/>
      <c r="AG603" s="246"/>
      <c r="AH603" s="246"/>
      <c r="AI603" s="114"/>
      <c r="AJ603" s="114"/>
      <c r="AK603" s="114"/>
      <c r="AL603" s="114"/>
      <c r="AM603" s="114"/>
      <c r="AN603" s="114"/>
      <c r="AO603" s="150"/>
      <c r="AP603" s="150"/>
      <c r="AQ603" s="150"/>
      <c r="AR603" s="280"/>
      <c r="AS603" s="280"/>
      <c r="AT603" s="280"/>
      <c r="AU603" s="280"/>
      <c r="AV603" s="280"/>
      <c r="AW603" s="280"/>
    </row>
    <row r="604" spans="1:49" s="112" customFormat="1">
      <c r="A604" s="47"/>
      <c r="B604" s="154"/>
      <c r="C604" s="4"/>
      <c r="D604" s="4"/>
      <c r="E604" s="4"/>
      <c r="F604" s="4"/>
      <c r="G604" s="4"/>
      <c r="H604" s="4"/>
      <c r="I604" s="4"/>
      <c r="J604" s="4"/>
      <c r="K604" s="4"/>
      <c r="L604" s="4"/>
      <c r="M604" s="4"/>
      <c r="N604" s="4"/>
      <c r="O604" s="52"/>
      <c r="P604" s="52"/>
      <c r="Q604" s="52"/>
      <c r="R604" s="4"/>
      <c r="S604" s="7"/>
      <c r="W604" s="7"/>
      <c r="X604" s="7"/>
      <c r="Y604" s="7"/>
      <c r="AD604" s="114"/>
      <c r="AE604" s="114"/>
      <c r="AF604" s="114"/>
      <c r="AG604" s="246"/>
      <c r="AH604" s="246"/>
      <c r="AI604" s="114"/>
      <c r="AJ604" s="114"/>
      <c r="AK604" s="114"/>
      <c r="AL604" s="114"/>
      <c r="AM604" s="114"/>
      <c r="AN604" s="114"/>
      <c r="AO604" s="150"/>
      <c r="AP604" s="150"/>
      <c r="AQ604" s="150"/>
      <c r="AR604" s="280"/>
      <c r="AS604" s="280"/>
      <c r="AT604" s="280"/>
      <c r="AU604" s="280"/>
      <c r="AV604" s="280"/>
      <c r="AW604" s="280"/>
    </row>
    <row r="605" spans="1:49" s="112" customFormat="1">
      <c r="A605" s="47"/>
      <c r="B605" s="154"/>
      <c r="C605" s="4"/>
      <c r="D605" s="4"/>
      <c r="E605" s="4"/>
      <c r="F605" s="4"/>
      <c r="G605" s="4"/>
      <c r="H605" s="4"/>
      <c r="I605" s="4"/>
      <c r="J605" s="4"/>
      <c r="K605" s="4"/>
      <c r="L605" s="4"/>
      <c r="M605" s="4"/>
      <c r="N605" s="4"/>
      <c r="O605" s="52"/>
      <c r="P605" s="52"/>
      <c r="Q605" s="52"/>
      <c r="R605" s="4"/>
      <c r="S605" s="7"/>
      <c r="W605" s="7"/>
      <c r="X605" s="7"/>
      <c r="Y605" s="7"/>
      <c r="AD605" s="114"/>
      <c r="AE605" s="114"/>
      <c r="AF605" s="114"/>
      <c r="AG605" s="246"/>
      <c r="AH605" s="246"/>
      <c r="AI605" s="114"/>
      <c r="AJ605" s="114"/>
      <c r="AK605" s="114"/>
      <c r="AL605" s="114"/>
      <c r="AM605" s="114"/>
      <c r="AN605" s="114"/>
      <c r="AO605" s="150"/>
      <c r="AP605" s="150"/>
      <c r="AQ605" s="150"/>
      <c r="AR605" s="280"/>
      <c r="AS605" s="280"/>
      <c r="AT605" s="280"/>
      <c r="AU605" s="280"/>
      <c r="AV605" s="280"/>
      <c r="AW605" s="280"/>
    </row>
    <row r="606" spans="1:49" s="112" customFormat="1">
      <c r="A606" s="47"/>
      <c r="B606" s="154"/>
      <c r="C606" s="4"/>
      <c r="D606" s="4"/>
      <c r="E606" s="4"/>
      <c r="F606" s="4"/>
      <c r="G606" s="4"/>
      <c r="H606" s="4"/>
      <c r="I606" s="4"/>
      <c r="J606" s="4"/>
      <c r="K606" s="4"/>
      <c r="L606" s="4"/>
      <c r="M606" s="4"/>
      <c r="N606" s="4"/>
      <c r="O606" s="52"/>
      <c r="P606" s="52"/>
      <c r="Q606" s="52"/>
      <c r="R606" s="4"/>
      <c r="S606" s="7"/>
      <c r="W606" s="7"/>
      <c r="X606" s="7"/>
      <c r="Y606" s="7"/>
      <c r="AD606" s="114"/>
      <c r="AE606" s="114"/>
      <c r="AF606" s="114"/>
      <c r="AG606" s="246"/>
      <c r="AH606" s="246"/>
      <c r="AI606" s="114"/>
      <c r="AJ606" s="114"/>
      <c r="AK606" s="114"/>
      <c r="AL606" s="114"/>
      <c r="AM606" s="114"/>
      <c r="AN606" s="114"/>
      <c r="AO606" s="150"/>
      <c r="AP606" s="150"/>
      <c r="AQ606" s="150"/>
      <c r="AR606" s="280"/>
      <c r="AS606" s="280"/>
      <c r="AT606" s="280"/>
      <c r="AU606" s="280"/>
      <c r="AV606" s="280"/>
      <c r="AW606" s="280"/>
    </row>
    <row r="607" spans="1:49" s="112" customFormat="1">
      <c r="A607" s="47"/>
      <c r="B607" s="154"/>
      <c r="C607" s="4"/>
      <c r="D607" s="4"/>
      <c r="E607" s="4"/>
      <c r="F607" s="4"/>
      <c r="G607" s="4"/>
      <c r="H607" s="4"/>
      <c r="I607" s="4"/>
      <c r="J607" s="4"/>
      <c r="K607" s="4"/>
      <c r="L607" s="4"/>
      <c r="M607" s="4"/>
      <c r="N607" s="4"/>
      <c r="O607" s="52"/>
      <c r="P607" s="52"/>
      <c r="Q607" s="52"/>
      <c r="R607" s="4"/>
      <c r="S607" s="7"/>
      <c r="W607" s="7"/>
      <c r="X607" s="7"/>
      <c r="Y607" s="7"/>
      <c r="AD607" s="114"/>
      <c r="AE607" s="114"/>
      <c r="AF607" s="114"/>
      <c r="AG607" s="246"/>
      <c r="AH607" s="246"/>
      <c r="AI607" s="114"/>
      <c r="AJ607" s="114"/>
      <c r="AK607" s="114"/>
      <c r="AL607" s="114"/>
      <c r="AM607" s="114"/>
      <c r="AN607" s="114"/>
      <c r="AO607" s="150"/>
      <c r="AP607" s="150"/>
      <c r="AQ607" s="150"/>
      <c r="AR607" s="280"/>
      <c r="AS607" s="280"/>
      <c r="AT607" s="280"/>
      <c r="AU607" s="280"/>
      <c r="AV607" s="280"/>
      <c r="AW607" s="280"/>
    </row>
    <row r="608" spans="1:49" s="112" customFormat="1">
      <c r="A608" s="47"/>
      <c r="B608" s="154"/>
      <c r="C608" s="4"/>
      <c r="D608" s="4"/>
      <c r="E608" s="4"/>
      <c r="F608" s="4"/>
      <c r="G608" s="4"/>
      <c r="H608" s="4"/>
      <c r="I608" s="4"/>
      <c r="J608" s="4"/>
      <c r="K608" s="4"/>
      <c r="L608" s="4"/>
      <c r="M608" s="4"/>
      <c r="N608" s="4"/>
      <c r="O608" s="52"/>
      <c r="P608" s="52"/>
      <c r="Q608" s="52"/>
      <c r="R608" s="4"/>
      <c r="S608" s="7"/>
      <c r="W608" s="7"/>
      <c r="X608" s="7"/>
      <c r="Y608" s="7"/>
      <c r="AD608" s="114"/>
      <c r="AE608" s="114"/>
      <c r="AF608" s="114"/>
      <c r="AG608" s="246"/>
      <c r="AH608" s="246"/>
      <c r="AI608" s="114"/>
      <c r="AJ608" s="114"/>
      <c r="AK608" s="114"/>
      <c r="AL608" s="114"/>
      <c r="AM608" s="114"/>
      <c r="AN608" s="114"/>
      <c r="AO608" s="150"/>
      <c r="AP608" s="150"/>
      <c r="AQ608" s="150"/>
      <c r="AR608" s="280"/>
      <c r="AS608" s="280"/>
      <c r="AT608" s="280"/>
      <c r="AU608" s="280"/>
      <c r="AV608" s="280"/>
      <c r="AW608" s="280"/>
    </row>
    <row r="609" spans="1:49" s="112" customFormat="1">
      <c r="A609" s="47"/>
      <c r="B609" s="154"/>
      <c r="C609" s="4"/>
      <c r="D609" s="4"/>
      <c r="E609" s="4"/>
      <c r="F609" s="4"/>
      <c r="G609" s="4"/>
      <c r="H609" s="4"/>
      <c r="I609" s="4"/>
      <c r="J609" s="4"/>
      <c r="K609" s="4"/>
      <c r="L609" s="4"/>
      <c r="M609" s="4"/>
      <c r="N609" s="4"/>
      <c r="O609" s="52"/>
      <c r="P609" s="52"/>
      <c r="Q609" s="52"/>
      <c r="R609" s="4"/>
      <c r="S609" s="7"/>
      <c r="W609" s="7"/>
      <c r="X609" s="7"/>
      <c r="Y609" s="7"/>
      <c r="AD609" s="114"/>
      <c r="AE609" s="114"/>
      <c r="AF609" s="114"/>
      <c r="AG609" s="246"/>
      <c r="AH609" s="246"/>
      <c r="AI609" s="114"/>
      <c r="AJ609" s="114"/>
      <c r="AK609" s="114"/>
      <c r="AL609" s="114"/>
      <c r="AM609" s="114"/>
      <c r="AN609" s="114"/>
      <c r="AO609" s="150"/>
      <c r="AP609" s="150"/>
      <c r="AQ609" s="150"/>
      <c r="AR609" s="280"/>
      <c r="AS609" s="280"/>
      <c r="AT609" s="280"/>
      <c r="AU609" s="280"/>
      <c r="AV609" s="280"/>
      <c r="AW609" s="280"/>
    </row>
    <row r="610" spans="1:49" s="112" customFormat="1">
      <c r="A610" s="47"/>
      <c r="B610" s="154"/>
      <c r="C610" s="4"/>
      <c r="D610" s="4"/>
      <c r="E610" s="4"/>
      <c r="F610" s="4"/>
      <c r="G610" s="4"/>
      <c r="H610" s="4"/>
      <c r="I610" s="4"/>
      <c r="J610" s="4"/>
      <c r="K610" s="4"/>
      <c r="L610" s="4"/>
      <c r="M610" s="4"/>
      <c r="N610" s="4"/>
      <c r="O610" s="52"/>
      <c r="P610" s="52"/>
      <c r="Q610" s="52"/>
      <c r="R610" s="4"/>
      <c r="S610" s="7"/>
      <c r="W610" s="7"/>
      <c r="X610" s="7"/>
      <c r="Y610" s="7"/>
      <c r="AD610" s="114"/>
      <c r="AE610" s="114"/>
      <c r="AF610" s="114"/>
      <c r="AG610" s="246"/>
      <c r="AH610" s="246"/>
      <c r="AI610" s="114"/>
      <c r="AJ610" s="114"/>
      <c r="AK610" s="114"/>
      <c r="AL610" s="114"/>
      <c r="AM610" s="114"/>
      <c r="AN610" s="114"/>
      <c r="AO610" s="150"/>
      <c r="AP610" s="150"/>
      <c r="AQ610" s="150"/>
      <c r="AR610" s="280"/>
      <c r="AS610" s="280"/>
      <c r="AT610" s="280"/>
      <c r="AU610" s="280"/>
      <c r="AV610" s="280"/>
      <c r="AW610" s="280"/>
    </row>
    <row r="611" spans="1:49" s="112" customFormat="1">
      <c r="A611" s="47"/>
      <c r="B611" s="155"/>
      <c r="C611" s="4"/>
      <c r="D611" s="4"/>
      <c r="E611" s="4"/>
      <c r="F611" s="4"/>
      <c r="G611" s="4"/>
      <c r="H611" s="4"/>
      <c r="I611" s="4"/>
      <c r="J611" s="4"/>
      <c r="K611" s="4"/>
      <c r="L611" s="4"/>
      <c r="M611" s="4"/>
      <c r="N611" s="4"/>
      <c r="O611" s="52"/>
      <c r="P611" s="52"/>
      <c r="Q611" s="52"/>
      <c r="R611" s="4"/>
      <c r="S611" s="7"/>
      <c r="W611" s="7"/>
      <c r="X611" s="7"/>
      <c r="Y611" s="7"/>
      <c r="AD611" s="114"/>
      <c r="AE611" s="114"/>
      <c r="AF611" s="114"/>
      <c r="AG611" s="246"/>
      <c r="AH611" s="246"/>
      <c r="AI611" s="114"/>
      <c r="AJ611" s="114"/>
      <c r="AK611" s="114"/>
      <c r="AL611" s="114"/>
      <c r="AM611" s="114"/>
      <c r="AN611" s="114"/>
      <c r="AO611" s="150"/>
      <c r="AP611" s="150"/>
      <c r="AQ611" s="150"/>
      <c r="AR611" s="280"/>
      <c r="AS611" s="280"/>
      <c r="AT611" s="280"/>
      <c r="AU611" s="280"/>
      <c r="AV611" s="280"/>
      <c r="AW611" s="280"/>
    </row>
  </sheetData>
  <sheetProtection selectLockedCells="1" selectUnlockedCells="1"/>
  <mergeCells count="175">
    <mergeCell ref="D5:T5"/>
    <mergeCell ref="U6:AC6"/>
    <mergeCell ref="U5:AC5"/>
    <mergeCell ref="U36:V36"/>
    <mergeCell ref="U37:V37"/>
    <mergeCell ref="U38:V38"/>
    <mergeCell ref="U30:V30"/>
    <mergeCell ref="U34:V34"/>
    <mergeCell ref="U35:V35"/>
    <mergeCell ref="R31:R32"/>
    <mergeCell ref="I10:Q10"/>
    <mergeCell ref="R20:R21"/>
    <mergeCell ref="R15:R16"/>
    <mergeCell ref="P15:P16"/>
    <mergeCell ref="Q15:Q16"/>
    <mergeCell ref="P20:P21"/>
    <mergeCell ref="Q20:Q21"/>
    <mergeCell ref="L20:L21"/>
    <mergeCell ref="K20:K21"/>
    <mergeCell ref="J20:J21"/>
    <mergeCell ref="O15:O16"/>
    <mergeCell ref="N15:N16"/>
    <mergeCell ref="M15:M16"/>
    <mergeCell ref="L15:L16"/>
    <mergeCell ref="P22:P24"/>
    <mergeCell ref="Q22:Q24"/>
    <mergeCell ref="B22:B24"/>
    <mergeCell ref="G22:G24"/>
    <mergeCell ref="F22:F24"/>
    <mergeCell ref="E22:E24"/>
    <mergeCell ref="D22:D24"/>
    <mergeCell ref="C22:C24"/>
    <mergeCell ref="W57:Z58"/>
    <mergeCell ref="U46:V46"/>
    <mergeCell ref="U45:V45"/>
    <mergeCell ref="U44:V44"/>
    <mergeCell ref="U43:V43"/>
    <mergeCell ref="U42:V42"/>
    <mergeCell ref="U26:V26"/>
    <mergeCell ref="U28:V28"/>
    <mergeCell ref="U29:V29"/>
    <mergeCell ref="D31:D32"/>
    <mergeCell ref="E31:E32"/>
    <mergeCell ref="F31:F32"/>
    <mergeCell ref="G31:G32"/>
    <mergeCell ref="H31:H32"/>
    <mergeCell ref="U25:V25"/>
    <mergeCell ref="U22:V22"/>
    <mergeCell ref="AC20:AC21"/>
    <mergeCell ref="U21:V21"/>
    <mergeCell ref="O20:O21"/>
    <mergeCell ref="N20:N21"/>
    <mergeCell ref="M20:M21"/>
    <mergeCell ref="U20:V20"/>
    <mergeCell ref="K15:K16"/>
    <mergeCell ref="J15:J16"/>
    <mergeCell ref="H22:H24"/>
    <mergeCell ref="O22:O24"/>
    <mergeCell ref="N22:N24"/>
    <mergeCell ref="M22:M24"/>
    <mergeCell ref="L22:L24"/>
    <mergeCell ref="K22:K24"/>
    <mergeCell ref="J22:J24"/>
    <mergeCell ref="I22:I24"/>
    <mergeCell ref="I20:I21"/>
    <mergeCell ref="AC22:AC24"/>
    <mergeCell ref="AB22:AB24"/>
    <mergeCell ref="AA22:AA24"/>
    <mergeCell ref="Z22:Z24"/>
    <mergeCell ref="U24:V24"/>
    <mergeCell ref="U23:V23"/>
    <mergeCell ref="R22:R24"/>
    <mergeCell ref="C67:O67"/>
    <mergeCell ref="R67:T67"/>
    <mergeCell ref="A76:B76"/>
    <mergeCell ref="B20:B21"/>
    <mergeCell ref="C20:C21"/>
    <mergeCell ref="D20:D21"/>
    <mergeCell ref="E20:E21"/>
    <mergeCell ref="F20:F21"/>
    <mergeCell ref="G20:G21"/>
    <mergeCell ref="H20:H21"/>
    <mergeCell ref="I31:I32"/>
    <mergeCell ref="T31:T32"/>
    <mergeCell ref="N31:N32"/>
    <mergeCell ref="O31:O32"/>
    <mergeCell ref="P31:P32"/>
    <mergeCell ref="Q31:Q32"/>
    <mergeCell ref="T20:T21"/>
    <mergeCell ref="I58:Q58"/>
    <mergeCell ref="B31:B32"/>
    <mergeCell ref="C31:C32"/>
    <mergeCell ref="J31:J32"/>
    <mergeCell ref="K31:K32"/>
    <mergeCell ref="L31:L32"/>
    <mergeCell ref="M31:M32"/>
    <mergeCell ref="W61:AB62"/>
    <mergeCell ref="AC61:AC62"/>
    <mergeCell ref="AE61:AE62"/>
    <mergeCell ref="C64:O64"/>
    <mergeCell ref="R64:T64"/>
    <mergeCell ref="C65:O65"/>
    <mergeCell ref="R65:T65"/>
    <mergeCell ref="AE65:AE66"/>
    <mergeCell ref="C66:O66"/>
    <mergeCell ref="R66:T66"/>
    <mergeCell ref="AB57:AB58"/>
    <mergeCell ref="A58:H58"/>
    <mergeCell ref="W59:Z60"/>
    <mergeCell ref="AB59:AB60"/>
    <mergeCell ref="U48:V48"/>
    <mergeCell ref="U49:V49"/>
    <mergeCell ref="U50:V50"/>
    <mergeCell ref="U55:V55"/>
    <mergeCell ref="U56:V56"/>
    <mergeCell ref="A57:H57"/>
    <mergeCell ref="U52:V52"/>
    <mergeCell ref="U53:V53"/>
    <mergeCell ref="AA57:AA58"/>
    <mergeCell ref="AC31:AC32"/>
    <mergeCell ref="U32:V32"/>
    <mergeCell ref="U33:V33"/>
    <mergeCell ref="U40:V40"/>
    <mergeCell ref="U41:V41"/>
    <mergeCell ref="U31:V31"/>
    <mergeCell ref="Z31:Z32"/>
    <mergeCell ref="AA31:AA32"/>
    <mergeCell ref="AB31:AB32"/>
    <mergeCell ref="U19:V19"/>
    <mergeCell ref="U17:V17"/>
    <mergeCell ref="U18:V18"/>
    <mergeCell ref="T15:T16"/>
    <mergeCell ref="U15:V15"/>
    <mergeCell ref="Z15:Z16"/>
    <mergeCell ref="AA15:AA16"/>
    <mergeCell ref="AB15:AB16"/>
    <mergeCell ref="Z20:Z21"/>
    <mergeCell ref="AA20:AA21"/>
    <mergeCell ref="AB20:AB21"/>
    <mergeCell ref="AC15:AC16"/>
    <mergeCell ref="U16:V16"/>
    <mergeCell ref="U13:V13"/>
    <mergeCell ref="U14:V14"/>
    <mergeCell ref="B15:B16"/>
    <mergeCell ref="C15:C16"/>
    <mergeCell ref="D15:D16"/>
    <mergeCell ref="E15:E16"/>
    <mergeCell ref="F15:F16"/>
    <mergeCell ref="G15:G16"/>
    <mergeCell ref="H15:H16"/>
    <mergeCell ref="I15:I16"/>
    <mergeCell ref="A10:A11"/>
    <mergeCell ref="B10:B11"/>
    <mergeCell ref="C10:C11"/>
    <mergeCell ref="D10:D11"/>
    <mergeCell ref="E10:E11"/>
    <mergeCell ref="F10:F11"/>
    <mergeCell ref="U7:AC7"/>
    <mergeCell ref="A1:B1"/>
    <mergeCell ref="C1:T1"/>
    <mergeCell ref="U1:AC1"/>
    <mergeCell ref="A2:B2"/>
    <mergeCell ref="C2:T2"/>
    <mergeCell ref="U2:AC2"/>
    <mergeCell ref="U10:V11"/>
    <mergeCell ref="W10:Y10"/>
    <mergeCell ref="Z10:Z11"/>
    <mergeCell ref="AA10:AA11"/>
    <mergeCell ref="AB10:AB11"/>
    <mergeCell ref="AC10:AC11"/>
    <mergeCell ref="G10:G11"/>
    <mergeCell ref="H10:H11"/>
    <mergeCell ref="R10:R11"/>
    <mergeCell ref="S10:S11"/>
    <mergeCell ref="T10:T11"/>
  </mergeCells>
  <conditionalFormatting sqref="A20:G26 R20:T26 A29:G38 R29:T38 A43:G46 R43:T46 A48:G50 R48:T50 A53:G53 R53:T53">
    <cfRule type="expression" dxfId="185" priority="5">
      <formula>$AE$5&lt;20</formula>
    </cfRule>
  </conditionalFormatting>
  <conditionalFormatting sqref="A55:G55 R55:T55">
    <cfRule type="expression" dxfId="184" priority="4">
      <formula>$AE$6&lt;160</formula>
    </cfRule>
  </conditionalFormatting>
  <conditionalFormatting sqref="A56:G56 R56:T56">
    <cfRule type="expression" dxfId="183" priority="1">
      <formula>$AC$61&lt;177</formula>
    </cfRule>
  </conditionalFormatting>
  <conditionalFormatting sqref="U5">
    <cfRule type="expression" dxfId="182" priority="3">
      <formula>$AE$5&lt;20</formula>
    </cfRule>
  </conditionalFormatting>
  <conditionalFormatting sqref="U6">
    <cfRule type="expression" dxfId="181" priority="2">
      <formula>$AE$6&lt;160</formula>
    </cfRule>
  </conditionalFormatting>
  <conditionalFormatting sqref="W13:Y13">
    <cfRule type="cellIs" dxfId="180" priority="547" operator="greaterThanOrEqual">
      <formula>50</formula>
    </cfRule>
    <cfRule type="cellIs" dxfId="179" priority="546" operator="lessThanOrEqual">
      <formula>49</formula>
    </cfRule>
    <cfRule type="cellIs" dxfId="178" priority="545" operator="equal">
      <formula>""</formula>
    </cfRule>
  </conditionalFormatting>
  <conditionalFormatting sqref="W13:Y56">
    <cfRule type="cellIs" dxfId="177" priority="17" operator="greaterThan">
      <formula>100</formula>
    </cfRule>
  </conditionalFormatting>
  <conditionalFormatting sqref="W14:Y14">
    <cfRule type="cellIs" dxfId="176" priority="533" operator="greaterThanOrEqual">
      <formula>50</formula>
    </cfRule>
    <cfRule type="cellIs" dxfId="175" priority="532" operator="lessThanOrEqual">
      <formula>49</formula>
    </cfRule>
    <cfRule type="cellIs" dxfId="174" priority="531" operator="equal">
      <formula>""</formula>
    </cfRule>
  </conditionalFormatting>
  <conditionalFormatting sqref="W15:Y16 W20:Y21 W55:Y55">
    <cfRule type="cellIs" dxfId="173" priority="580" operator="equal">
      <formula>""</formula>
    </cfRule>
    <cfRule type="cellIs" dxfId="172" priority="581" operator="lessThanOrEqual">
      <formula>49</formula>
    </cfRule>
    <cfRule type="cellIs" dxfId="171" priority="582" operator="greaterThanOrEqual">
      <formula>50</formula>
    </cfRule>
  </conditionalFormatting>
  <conditionalFormatting sqref="W17:Y17">
    <cfRule type="cellIs" dxfId="170" priority="489" operator="equal">
      <formula>""</formula>
    </cfRule>
    <cfRule type="cellIs" dxfId="169" priority="491" operator="greaterThanOrEqual">
      <formula>50</formula>
    </cfRule>
    <cfRule type="cellIs" dxfId="168" priority="490" operator="lessThanOrEqual">
      <formula>49</formula>
    </cfRule>
  </conditionalFormatting>
  <conditionalFormatting sqref="W18:Y18">
    <cfRule type="cellIs" dxfId="167" priority="519" operator="greaterThanOrEqual">
      <formula>50</formula>
    </cfRule>
    <cfRule type="cellIs" dxfId="166" priority="518" operator="lessThanOrEqual">
      <formula>49</formula>
    </cfRule>
    <cfRule type="cellIs" dxfId="165" priority="517" operator="equal">
      <formula>""</formula>
    </cfRule>
  </conditionalFormatting>
  <conditionalFormatting sqref="W19:Y19">
    <cfRule type="cellIs" dxfId="164" priority="475" operator="equal">
      <formula>""</formula>
    </cfRule>
    <cfRule type="cellIs" dxfId="163" priority="476" operator="lessThanOrEqual">
      <formula>49</formula>
    </cfRule>
    <cfRule type="cellIs" dxfId="162" priority="477" operator="greaterThanOrEqual">
      <formula>50</formula>
    </cfRule>
  </conditionalFormatting>
  <conditionalFormatting sqref="W22:Y24">
    <cfRule type="cellIs" dxfId="161" priority="443" operator="greaterThanOrEqual">
      <formula>50</formula>
    </cfRule>
    <cfRule type="cellIs" dxfId="160" priority="442" operator="lessThanOrEqual">
      <formula>49</formula>
    </cfRule>
    <cfRule type="cellIs" dxfId="159" priority="441" operator="equal">
      <formula>""</formula>
    </cfRule>
  </conditionalFormatting>
  <conditionalFormatting sqref="W25:Y25">
    <cfRule type="cellIs" dxfId="158" priority="503" operator="equal">
      <formula>""</formula>
    </cfRule>
    <cfRule type="cellIs" dxfId="157" priority="504" operator="lessThanOrEqual">
      <formula>49</formula>
    </cfRule>
    <cfRule type="cellIs" dxfId="156" priority="505" operator="greaterThanOrEqual">
      <formula>50</formula>
    </cfRule>
  </conditionalFormatting>
  <conditionalFormatting sqref="W26:Y26">
    <cfRule type="cellIs" dxfId="155" priority="463" operator="greaterThanOrEqual">
      <formula>50</formula>
    </cfRule>
    <cfRule type="cellIs" dxfId="154" priority="462" operator="lessThanOrEqual">
      <formula>49</formula>
    </cfRule>
    <cfRule type="cellIs" dxfId="153" priority="461" operator="equal">
      <formula>""</formula>
    </cfRule>
  </conditionalFormatting>
  <conditionalFormatting sqref="W28:Y28 W30:Y30">
    <cfRule type="cellIs" dxfId="152" priority="437" operator="greaterThanOrEqual">
      <formula>50</formula>
    </cfRule>
    <cfRule type="cellIs" dxfId="151" priority="436" operator="lessThanOrEqual">
      <formula>49</formula>
    </cfRule>
    <cfRule type="cellIs" dxfId="150" priority="435" operator="equal">
      <formula>""</formula>
    </cfRule>
  </conditionalFormatting>
  <conditionalFormatting sqref="W29:Y29">
    <cfRule type="cellIs" dxfId="149" priority="422" operator="lessThanOrEqual">
      <formula>49</formula>
    </cfRule>
    <cfRule type="cellIs" dxfId="148" priority="423" operator="greaterThanOrEqual">
      <formula>50</formula>
    </cfRule>
    <cfRule type="cellIs" dxfId="147" priority="421" operator="equal">
      <formula>""</formula>
    </cfRule>
  </conditionalFormatting>
  <conditionalFormatting sqref="W31:Y32">
    <cfRule type="cellIs" dxfId="146" priority="408" operator="greaterThanOrEqual">
      <formula>50</formula>
    </cfRule>
    <cfRule type="cellIs" dxfId="145" priority="407" operator="lessThanOrEqual">
      <formula>49</formula>
    </cfRule>
    <cfRule type="cellIs" dxfId="144" priority="406" operator="equal">
      <formula>""</formula>
    </cfRule>
  </conditionalFormatting>
  <conditionalFormatting sqref="W33:Y33">
    <cfRule type="cellIs" dxfId="143" priority="392" operator="equal">
      <formula>""</formula>
    </cfRule>
    <cfRule type="cellIs" dxfId="142" priority="394" operator="greaterThanOrEqual">
      <formula>50</formula>
    </cfRule>
    <cfRule type="cellIs" dxfId="141" priority="393" operator="lessThanOrEqual">
      <formula>49</formula>
    </cfRule>
  </conditionalFormatting>
  <conditionalFormatting sqref="W34:Y34">
    <cfRule type="cellIs" dxfId="140" priority="63" operator="lessThanOrEqual">
      <formula>49</formula>
    </cfRule>
    <cfRule type="cellIs" dxfId="139" priority="64" operator="greaterThanOrEqual">
      <formula>50</formula>
    </cfRule>
    <cfRule type="cellIs" dxfId="138" priority="62" operator="equal">
      <formula>""</formula>
    </cfRule>
  </conditionalFormatting>
  <conditionalFormatting sqref="W35:Y35">
    <cfRule type="cellIs" dxfId="137" priority="66" operator="equal">
      <formula>""</formula>
    </cfRule>
    <cfRule type="cellIs" dxfId="136" priority="68" operator="greaterThanOrEqual">
      <formula>50</formula>
    </cfRule>
    <cfRule type="cellIs" dxfId="135" priority="67" operator="lessThanOrEqual">
      <formula>49</formula>
    </cfRule>
  </conditionalFormatting>
  <conditionalFormatting sqref="W36:Y36">
    <cfRule type="cellIs" dxfId="134" priority="40" operator="greaterThanOrEqual">
      <formula>50</formula>
    </cfRule>
    <cfRule type="cellIs" dxfId="133" priority="38" operator="equal">
      <formula>""</formula>
    </cfRule>
    <cfRule type="cellIs" dxfId="132" priority="39" operator="lessThanOrEqual">
      <formula>49</formula>
    </cfRule>
  </conditionalFormatting>
  <conditionalFormatting sqref="W37:Y37">
    <cfRule type="cellIs" dxfId="131" priority="43" operator="lessThanOrEqual">
      <formula>49</formula>
    </cfRule>
    <cfRule type="cellIs" dxfId="130" priority="42" operator="equal">
      <formula>""</formula>
    </cfRule>
    <cfRule type="cellIs" dxfId="129" priority="44" operator="greaterThanOrEqual">
      <formula>50</formula>
    </cfRule>
  </conditionalFormatting>
  <conditionalFormatting sqref="W38:Y38">
    <cfRule type="cellIs" dxfId="128" priority="18" operator="equal">
      <formula>""</formula>
    </cfRule>
    <cfRule type="cellIs" dxfId="127" priority="19" operator="lessThanOrEqual">
      <formula>49</formula>
    </cfRule>
    <cfRule type="cellIs" dxfId="126" priority="20" operator="greaterThanOrEqual">
      <formula>50</formula>
    </cfRule>
  </conditionalFormatting>
  <conditionalFormatting sqref="W40:Y40">
    <cfRule type="cellIs" dxfId="125" priority="366" operator="greaterThanOrEqual">
      <formula>50</formula>
    </cfRule>
    <cfRule type="cellIs" dxfId="124" priority="365" operator="lessThanOrEqual">
      <formula>49</formula>
    </cfRule>
    <cfRule type="cellIs" dxfId="123" priority="364" operator="equal">
      <formula>""</formula>
    </cfRule>
  </conditionalFormatting>
  <conditionalFormatting sqref="W41:Y41">
    <cfRule type="cellIs" dxfId="122" priority="350" operator="equal">
      <formula>""</formula>
    </cfRule>
    <cfRule type="cellIs" dxfId="121" priority="351" operator="lessThanOrEqual">
      <formula>49</formula>
    </cfRule>
    <cfRule type="cellIs" dxfId="120" priority="352" operator="greaterThanOrEqual">
      <formula>50</formula>
    </cfRule>
  </conditionalFormatting>
  <conditionalFormatting sqref="W42:Y42">
    <cfRule type="cellIs" dxfId="119" priority="338" operator="greaterThanOrEqual">
      <formula>50</formula>
    </cfRule>
    <cfRule type="cellIs" dxfId="118" priority="336" operator="equal">
      <formula>""</formula>
    </cfRule>
    <cfRule type="cellIs" dxfId="117" priority="337" operator="lessThanOrEqual">
      <formula>49</formula>
    </cfRule>
  </conditionalFormatting>
  <conditionalFormatting sqref="W43:Y43">
    <cfRule type="cellIs" dxfId="116" priority="322" operator="equal">
      <formula>""</formula>
    </cfRule>
    <cfRule type="cellIs" dxfId="115" priority="324" operator="greaterThanOrEqual">
      <formula>50</formula>
    </cfRule>
    <cfRule type="cellIs" dxfId="114" priority="323" operator="lessThanOrEqual">
      <formula>49</formula>
    </cfRule>
  </conditionalFormatting>
  <conditionalFormatting sqref="W44:Y44">
    <cfRule type="cellIs" dxfId="113" priority="310" operator="greaterThanOrEqual">
      <formula>50</formula>
    </cfRule>
    <cfRule type="cellIs" dxfId="112" priority="309" operator="lessThanOrEqual">
      <formula>49</formula>
    </cfRule>
    <cfRule type="cellIs" dxfId="111" priority="308" operator="equal">
      <formula>""</formula>
    </cfRule>
  </conditionalFormatting>
  <conditionalFormatting sqref="W45:Y45">
    <cfRule type="cellIs" dxfId="110" priority="294" operator="equal">
      <formula>""</formula>
    </cfRule>
    <cfRule type="cellIs" dxfId="109" priority="295" operator="lessThanOrEqual">
      <formula>49</formula>
    </cfRule>
    <cfRule type="cellIs" dxfId="108" priority="296" operator="greaterThanOrEqual">
      <formula>50</formula>
    </cfRule>
  </conditionalFormatting>
  <conditionalFormatting sqref="W46:Y46">
    <cfRule type="cellIs" dxfId="107" priority="282" operator="greaterThanOrEqual">
      <formula>50</formula>
    </cfRule>
    <cfRule type="cellIs" dxfId="106" priority="281" operator="lessThanOrEqual">
      <formula>49</formula>
    </cfRule>
    <cfRule type="cellIs" dxfId="105" priority="280" operator="equal">
      <formula>""</formula>
    </cfRule>
  </conditionalFormatting>
  <conditionalFormatting sqref="W48:Y48">
    <cfRule type="cellIs" dxfId="104" priority="268" operator="greaterThanOrEqual">
      <formula>50</formula>
    </cfRule>
    <cfRule type="cellIs" dxfId="103" priority="266" operator="equal">
      <formula>""</formula>
    </cfRule>
    <cfRule type="cellIs" dxfId="102" priority="267" operator="lessThanOrEqual">
      <formula>49</formula>
    </cfRule>
  </conditionalFormatting>
  <conditionalFormatting sqref="W49:Y49">
    <cfRule type="cellIs" dxfId="101" priority="252" operator="equal">
      <formula>""</formula>
    </cfRule>
    <cfRule type="cellIs" dxfId="100" priority="253" operator="lessThanOrEqual">
      <formula>49</formula>
    </cfRule>
    <cfRule type="cellIs" dxfId="99" priority="254" operator="greaterThanOrEqual">
      <formula>50</formula>
    </cfRule>
  </conditionalFormatting>
  <conditionalFormatting sqref="W50:Y50">
    <cfRule type="cellIs" dxfId="98" priority="239" operator="lessThanOrEqual">
      <formula>49</formula>
    </cfRule>
    <cfRule type="cellIs" dxfId="97" priority="238" operator="equal">
      <formula>""</formula>
    </cfRule>
    <cfRule type="cellIs" dxfId="96" priority="240" operator="greaterThanOrEqual">
      <formula>50</formula>
    </cfRule>
  </conditionalFormatting>
  <conditionalFormatting sqref="W52:Y52">
    <cfRule type="cellIs" dxfId="95" priority="224" operator="equal">
      <formula>""</formula>
    </cfRule>
    <cfRule type="cellIs" dxfId="94" priority="226" operator="greaterThanOrEqual">
      <formula>50</formula>
    </cfRule>
    <cfRule type="cellIs" dxfId="93" priority="225" operator="lessThanOrEqual">
      <formula>49</formula>
    </cfRule>
  </conditionalFormatting>
  <conditionalFormatting sqref="W53:Y53">
    <cfRule type="cellIs" dxfId="92" priority="211" operator="lessThanOrEqual">
      <formula>49</formula>
    </cfRule>
    <cfRule type="cellIs" dxfId="91" priority="212" operator="greaterThanOrEqual">
      <formula>50</formula>
    </cfRule>
    <cfRule type="cellIs" dxfId="90" priority="210" operator="equal">
      <formula>""</formula>
    </cfRule>
  </conditionalFormatting>
  <conditionalFormatting sqref="W56:Y56">
    <cfRule type="cellIs" dxfId="89" priority="579" operator="greaterThanOrEqual">
      <formula>50</formula>
    </cfRule>
    <cfRule type="cellIs" dxfId="88" priority="577" operator="equal">
      <formula>""</formula>
    </cfRule>
    <cfRule type="cellIs" dxfId="87" priority="578" operator="lessThanOrEqual">
      <formula>49</formula>
    </cfRule>
  </conditionalFormatting>
  <conditionalFormatting sqref="W57:Z58">
    <cfRule type="expression" dxfId="86" priority="567">
      <formula>$AA57="BE"</formula>
    </cfRule>
  </conditionalFormatting>
  <conditionalFormatting sqref="W61:AB62">
    <cfRule type="expression" dxfId="85" priority="553">
      <formula>$AC61=210</formula>
    </cfRule>
  </conditionalFormatting>
  <conditionalFormatting sqref="Z13">
    <cfRule type="cellIs" dxfId="84" priority="542" operator="equal">
      <formula>"BE"</formula>
    </cfRule>
    <cfRule type="cellIs" dxfId="83" priority="541" operator="equal">
      <formula>"NB"</formula>
    </cfRule>
  </conditionalFormatting>
  <conditionalFormatting sqref="Z13:Z14">
    <cfRule type="cellIs" dxfId="82" priority="529" operator="equal">
      <formula>"FEHLER"</formula>
    </cfRule>
  </conditionalFormatting>
  <conditionalFormatting sqref="Z14">
    <cfRule type="cellIs" dxfId="81" priority="527" operator="equal">
      <formula>"NB"</formula>
    </cfRule>
    <cfRule type="cellIs" dxfId="80" priority="528" operator="equal">
      <formula>"BE"</formula>
    </cfRule>
  </conditionalFormatting>
  <conditionalFormatting sqref="Z15 Z20 Z55">
    <cfRule type="cellIs" dxfId="79" priority="571" operator="equal">
      <formula>"BE"</formula>
    </cfRule>
    <cfRule type="cellIs" dxfId="78" priority="570" operator="equal">
      <formula>"NB"</formula>
    </cfRule>
  </conditionalFormatting>
  <conditionalFormatting sqref="Z17">
    <cfRule type="cellIs" dxfId="77" priority="485" operator="equal">
      <formula>"NB"</formula>
    </cfRule>
    <cfRule type="cellIs" dxfId="76" priority="486" operator="equal">
      <formula>"BE"</formula>
    </cfRule>
  </conditionalFormatting>
  <conditionalFormatting sqref="Z17:Z19">
    <cfRule type="cellIs" dxfId="75" priority="473" operator="equal">
      <formula>"FEHLER"</formula>
    </cfRule>
  </conditionalFormatting>
  <conditionalFormatting sqref="Z18">
    <cfRule type="cellIs" dxfId="74" priority="513" operator="equal">
      <formula>"NB"</formula>
    </cfRule>
    <cfRule type="cellIs" dxfId="73" priority="514" operator="equal">
      <formula>"BE"</formula>
    </cfRule>
  </conditionalFormatting>
  <conditionalFormatting sqref="Z19">
    <cfRule type="cellIs" dxfId="72" priority="472" operator="equal">
      <formula>"BE"</formula>
    </cfRule>
    <cfRule type="cellIs" dxfId="71" priority="471" operator="equal">
      <formula>"NB"</formula>
    </cfRule>
  </conditionalFormatting>
  <conditionalFormatting sqref="Z22">
    <cfRule type="cellIs" dxfId="70" priority="8" operator="equal">
      <formula>"FEHLER"</formula>
    </cfRule>
    <cfRule type="cellIs" dxfId="69" priority="7" operator="equal">
      <formula>"BE"</formula>
    </cfRule>
    <cfRule type="cellIs" dxfId="68" priority="6" operator="equal">
      <formula>"NB"</formula>
    </cfRule>
  </conditionalFormatting>
  <conditionalFormatting sqref="Z25">
    <cfRule type="cellIs" dxfId="67" priority="500" operator="equal">
      <formula>"BE"</formula>
    </cfRule>
    <cfRule type="cellIs" dxfId="66" priority="499" operator="equal">
      <formula>"NB"</formula>
    </cfRule>
  </conditionalFormatting>
  <conditionalFormatting sqref="Z25:Z26">
    <cfRule type="cellIs" dxfId="65" priority="459" operator="equal">
      <formula>"FEHLER"</formula>
    </cfRule>
  </conditionalFormatting>
  <conditionalFormatting sqref="Z26">
    <cfRule type="cellIs" dxfId="64" priority="457" operator="equal">
      <formula>"NB"</formula>
    </cfRule>
    <cfRule type="cellIs" dxfId="63" priority="458" operator="equal">
      <formula>"BE"</formula>
    </cfRule>
  </conditionalFormatting>
  <conditionalFormatting sqref="Z28">
    <cfRule type="cellIs" dxfId="62" priority="432" operator="equal">
      <formula>"BE"</formula>
    </cfRule>
    <cfRule type="cellIs" dxfId="61" priority="431" operator="equal">
      <formula>"NB"</formula>
    </cfRule>
  </conditionalFormatting>
  <conditionalFormatting sqref="Z28:Z38">
    <cfRule type="cellIs" dxfId="60" priority="16" operator="equal">
      <formula>"FEHLER"</formula>
    </cfRule>
  </conditionalFormatting>
  <conditionalFormatting sqref="Z29">
    <cfRule type="cellIs" dxfId="59" priority="418" operator="equal">
      <formula>"BE"</formula>
    </cfRule>
    <cfRule type="cellIs" dxfId="58" priority="417" operator="equal">
      <formula>"NB"</formula>
    </cfRule>
  </conditionalFormatting>
  <conditionalFormatting sqref="Z30">
    <cfRule type="cellIs" dxfId="57" priority="86" operator="equal">
      <formula>"NB"</formula>
    </cfRule>
    <cfRule type="cellIs" dxfId="56" priority="87" operator="equal">
      <formula>"BE"</formula>
    </cfRule>
  </conditionalFormatting>
  <conditionalFormatting sqref="Z31">
    <cfRule type="cellIs" dxfId="55" priority="402" operator="equal">
      <formula>"NB"</formula>
    </cfRule>
    <cfRule type="cellIs" dxfId="54" priority="403" operator="equal">
      <formula>"BE"</formula>
    </cfRule>
  </conditionalFormatting>
  <conditionalFormatting sqref="Z33">
    <cfRule type="cellIs" dxfId="53" priority="388" operator="equal">
      <formula>"NB"</formula>
    </cfRule>
    <cfRule type="cellIs" dxfId="52" priority="389" operator="equal">
      <formula>"BE"</formula>
    </cfRule>
  </conditionalFormatting>
  <conditionalFormatting sqref="Z34">
    <cfRule type="cellIs" dxfId="51" priority="58" operator="equal">
      <formula>"NB"</formula>
    </cfRule>
    <cfRule type="cellIs" dxfId="50" priority="59" operator="equal">
      <formula>"BE"</formula>
    </cfRule>
  </conditionalFormatting>
  <conditionalFormatting sqref="Z35">
    <cfRule type="cellIs" dxfId="49" priority="51" operator="equal">
      <formula>"BE"</formula>
    </cfRule>
    <cfRule type="cellIs" dxfId="48" priority="50" operator="equal">
      <formula>"NB"</formula>
    </cfRule>
  </conditionalFormatting>
  <conditionalFormatting sqref="Z36">
    <cfRule type="cellIs" dxfId="47" priority="35" operator="equal">
      <formula>"BE"</formula>
    </cfRule>
    <cfRule type="cellIs" dxfId="46" priority="34" operator="equal">
      <formula>"NB"</formula>
    </cfRule>
  </conditionalFormatting>
  <conditionalFormatting sqref="Z37">
    <cfRule type="cellIs" dxfId="45" priority="27" operator="equal">
      <formula>"BE"</formula>
    </cfRule>
    <cfRule type="cellIs" dxfId="44" priority="26" operator="equal">
      <formula>"NB"</formula>
    </cfRule>
  </conditionalFormatting>
  <conditionalFormatting sqref="Z38">
    <cfRule type="cellIs" dxfId="43" priority="15" operator="equal">
      <formula>"BE"</formula>
    </cfRule>
    <cfRule type="cellIs" dxfId="42" priority="14" operator="equal">
      <formula>"NB"</formula>
    </cfRule>
  </conditionalFormatting>
  <conditionalFormatting sqref="Z40">
    <cfRule type="cellIs" dxfId="41" priority="167" operator="equal">
      <formula>"BE"</formula>
    </cfRule>
    <cfRule type="cellIs" dxfId="40" priority="166" operator="equal">
      <formula>"NB"</formula>
    </cfRule>
  </conditionalFormatting>
  <conditionalFormatting sqref="Z40:Z46">
    <cfRule type="cellIs" dxfId="39" priority="120" operator="equal">
      <formula>"FEHLER"</formula>
    </cfRule>
  </conditionalFormatting>
  <conditionalFormatting sqref="Z41">
    <cfRule type="cellIs" dxfId="38" priority="159" operator="equal">
      <formula>"BE"</formula>
    </cfRule>
    <cfRule type="cellIs" dxfId="37" priority="158" operator="equal">
      <formula>"NB"</formula>
    </cfRule>
  </conditionalFormatting>
  <conditionalFormatting sqref="Z42">
    <cfRule type="cellIs" dxfId="36" priority="151" operator="equal">
      <formula>"BE"</formula>
    </cfRule>
    <cfRule type="cellIs" dxfId="35" priority="150" operator="equal">
      <formula>"NB"</formula>
    </cfRule>
  </conditionalFormatting>
  <conditionalFormatting sqref="Z43">
    <cfRule type="cellIs" dxfId="34" priority="142" operator="equal">
      <formula>"NB"</formula>
    </cfRule>
    <cfRule type="cellIs" dxfId="33" priority="143" operator="equal">
      <formula>"BE"</formula>
    </cfRule>
  </conditionalFormatting>
  <conditionalFormatting sqref="Z44">
    <cfRule type="cellIs" dxfId="32" priority="134" operator="equal">
      <formula>"NB"</formula>
    </cfRule>
    <cfRule type="cellIs" dxfId="31" priority="135" operator="equal">
      <formula>"BE"</formula>
    </cfRule>
  </conditionalFormatting>
  <conditionalFormatting sqref="Z45">
    <cfRule type="cellIs" dxfId="30" priority="127" operator="equal">
      <formula>"BE"</formula>
    </cfRule>
    <cfRule type="cellIs" dxfId="29" priority="126" operator="equal">
      <formula>"NB"</formula>
    </cfRule>
  </conditionalFormatting>
  <conditionalFormatting sqref="Z46">
    <cfRule type="cellIs" dxfId="28" priority="119" operator="equal">
      <formula>"BE"</formula>
    </cfRule>
    <cfRule type="cellIs" dxfId="27" priority="118" operator="equal">
      <formula>"NB"</formula>
    </cfRule>
  </conditionalFormatting>
  <conditionalFormatting sqref="Z48">
    <cfRule type="cellIs" dxfId="26" priority="262" operator="equal">
      <formula>"NB"</formula>
    </cfRule>
    <cfRule type="cellIs" dxfId="25" priority="263" operator="equal">
      <formula>"BE"</formula>
    </cfRule>
  </conditionalFormatting>
  <conditionalFormatting sqref="Z48:Z50">
    <cfRule type="cellIs" dxfId="24" priority="236" operator="equal">
      <formula>"FEHLER"</formula>
    </cfRule>
  </conditionalFormatting>
  <conditionalFormatting sqref="Z49">
    <cfRule type="cellIs" dxfId="23" priority="248" operator="equal">
      <formula>"NB"</formula>
    </cfRule>
    <cfRule type="cellIs" dxfId="22" priority="249" operator="equal">
      <formula>"BE"</formula>
    </cfRule>
  </conditionalFormatting>
  <conditionalFormatting sqref="Z50">
    <cfRule type="cellIs" dxfId="21" priority="234" operator="equal">
      <formula>"NB"</formula>
    </cfRule>
    <cfRule type="cellIs" dxfId="20" priority="235" operator="equal">
      <formula>"BE"</formula>
    </cfRule>
  </conditionalFormatting>
  <conditionalFormatting sqref="Z52">
    <cfRule type="cellIs" dxfId="19" priority="102" operator="equal">
      <formula>"NB"</formula>
    </cfRule>
    <cfRule type="cellIs" dxfId="18" priority="103" operator="equal">
      <formula>"BE"</formula>
    </cfRule>
  </conditionalFormatting>
  <conditionalFormatting sqref="Z52:Z53">
    <cfRule type="cellIs" dxfId="17" priority="96" operator="equal">
      <formula>"FEHLER"</formula>
    </cfRule>
  </conditionalFormatting>
  <conditionalFormatting sqref="Z53">
    <cfRule type="cellIs" dxfId="16" priority="94" operator="equal">
      <formula>"NB"</formula>
    </cfRule>
    <cfRule type="cellIs" dxfId="15" priority="95" operator="equal">
      <formula>"BE"</formula>
    </cfRule>
  </conditionalFormatting>
  <conditionalFormatting sqref="Z56 AA57">
    <cfRule type="cellIs" dxfId="14" priority="568" operator="equal">
      <formula>"NB"</formula>
    </cfRule>
    <cfRule type="cellIs" dxfId="13" priority="569" operator="equal">
      <formula>"BE"</formula>
    </cfRule>
  </conditionalFormatting>
  <conditionalFormatting sqref="AA13 AC13 AA15 AC15 AA18 AC18 AA20 AC20 AA25 AC25 AA28 AC28 AA30 AC30 AA33 AC33 AA35 AC35 AA37 AC37 AA40 AC40 AA42 AC42 AA44 AC44 AA46 AC46 AA48 AC48 AA50 AC50 AA52 AC52 AA55 AC55">
    <cfRule type="expression" dxfId="12" priority="558" stopIfTrue="1">
      <formula>$Z13="NB"</formula>
    </cfRule>
    <cfRule type="expression" dxfId="11" priority="559" stopIfTrue="1">
      <formula>$Z13="BE"</formula>
    </cfRule>
  </conditionalFormatting>
  <conditionalFormatting sqref="AA14 AC14 AA17 AC17 AA19 AC19 AA22 AC22 AA26 AC26 AA29 AC29 AA31 AC31 AA34 AC34 AA36 AC36 AA38 AC38 AA41 AC41 AA43 AC43 AA45 AC45 AA49 AC49 AA53 AC53 AA56 AC56">
    <cfRule type="expression" dxfId="10" priority="556">
      <formula>$Z14="NB"</formula>
    </cfRule>
    <cfRule type="expression" dxfId="9" priority="557">
      <formula>$Z14="BE"</formula>
    </cfRule>
  </conditionalFormatting>
  <conditionalFormatting sqref="AA57:AA58">
    <cfRule type="cellIs" dxfId="8" priority="574" operator="equal">
      <formula>"FEHLER"</formula>
    </cfRule>
  </conditionalFormatting>
  <conditionalFormatting sqref="AB13 AB15 AB18 AB20 AB25 AB28 AB30 AB33 AB35 AB37 AB40 AB42 AB44 AB46 AB48 AB50 AB52 AB55">
    <cfRule type="expression" dxfId="7" priority="560">
      <formula>$Z13="NB"</formula>
    </cfRule>
    <cfRule type="expression" dxfId="6" priority="561">
      <formula>$Z13="BE"</formula>
    </cfRule>
    <cfRule type="cellIs" dxfId="5" priority="572" operator="equal">
      <formula>"FEHLER"</formula>
    </cfRule>
  </conditionalFormatting>
  <conditionalFormatting sqref="AB14 AB17 AB19 AB22 AB26 AB29 AB31 AB34 AB36 AB38 AB41 AB43 AB45 AB49 AB53 AB56">
    <cfRule type="expression" dxfId="4" priority="555">
      <formula>$Z14="BE"</formula>
    </cfRule>
    <cfRule type="expression" dxfId="3" priority="554">
      <formula>$Z14="NB"</formula>
    </cfRule>
  </conditionalFormatting>
  <conditionalFormatting sqref="AB57:AB58">
    <cfRule type="expression" dxfId="2" priority="563">
      <formula>$AA57="BE"</formula>
    </cfRule>
  </conditionalFormatting>
  <conditionalFormatting sqref="AC61:AC62">
    <cfRule type="cellIs" dxfId="1" priority="565" operator="greaterThan">
      <formula>210</formula>
    </cfRule>
    <cfRule type="cellIs" dxfId="0" priority="566" operator="equal">
      <formula>210</formula>
    </cfRule>
  </conditionalFormatting>
  <hyperlinks>
    <hyperlink ref="B6" r:id="rId1" display="Prüfungsordnung 2021" xr:uid="{F15DDA18-B855-4A4C-9584-1F8C1105E74B}"/>
    <hyperlink ref="B5" r:id="rId2" xr:uid="{793EFDDA-A0E2-45E0-9DE8-F52220D53C86}"/>
    <hyperlink ref="A74:B74" r:id="rId3" display="Informationen und Anmeldeformular (Thesis/Kolloqium) " xr:uid="{BC4B7EB2-D3E3-4D23-976B-F6E66787F28D}"/>
    <hyperlink ref="B7" r:id="rId4" xr:uid="{465D0B5C-502D-4008-BDFA-A30308FC0058}"/>
  </hyperlinks>
  <printOptions gridLines="1"/>
  <pageMargins left="0.23622047244094491" right="0.23622047244094491" top="0.55118110236220474" bottom="0.55118110236220474" header="0.31496062992125984" footer="0.31496062992125984"/>
  <pageSetup paperSize="9" scale="10" firstPageNumber="0" orientation="portrait" r:id="rId5"/>
  <headerFooter alignWithMargins="0"/>
  <ignoredErrors>
    <ignoredError sqref="AH19 AH45"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E26B0A"/>
  </sheetPr>
  <dimension ref="A1:Z149"/>
  <sheetViews>
    <sheetView zoomScaleNormal="100" workbookViewId="0">
      <selection activeCell="H4" sqref="H4"/>
    </sheetView>
  </sheetViews>
  <sheetFormatPr baseColWidth="10" defaultColWidth="11.5546875" defaultRowHeight="13.2"/>
  <cols>
    <col min="1" max="1" width="3.5546875" style="1" customWidth="1"/>
    <col min="2" max="2" width="13" style="6" customWidth="1"/>
    <col min="3" max="3" width="5.33203125" style="1" bestFit="1" customWidth="1"/>
    <col min="4" max="4" width="11" style="1" bestFit="1" customWidth="1"/>
    <col min="5" max="5" width="36.5546875" style="1" customWidth="1"/>
    <col min="6" max="6" width="6.6640625" style="1" customWidth="1"/>
    <col min="7" max="7" width="30.6640625" style="1" bestFit="1" customWidth="1"/>
    <col min="8" max="8" width="11.33203125" style="6" customWidth="1"/>
    <col min="9" max="9" width="17.33203125" style="1" bestFit="1" customWidth="1"/>
    <col min="10" max="10" width="11.5546875" style="1"/>
    <col min="11" max="11" width="12.6640625" style="1" customWidth="1"/>
    <col min="12" max="16384" width="11.5546875" style="1"/>
  </cols>
  <sheetData>
    <row r="1" spans="1:26">
      <c r="A1" s="2"/>
      <c r="B1" s="2"/>
      <c r="C1" s="2"/>
      <c r="D1" s="2"/>
      <c r="E1" s="2"/>
      <c r="F1" s="2"/>
      <c r="G1" s="2"/>
      <c r="H1" s="5"/>
      <c r="I1" s="2"/>
      <c r="J1" s="2"/>
      <c r="K1" s="2"/>
      <c r="L1" s="2"/>
      <c r="M1" s="2"/>
      <c r="N1" s="2"/>
      <c r="O1" s="2"/>
      <c r="P1" s="2"/>
      <c r="Q1" s="2"/>
      <c r="R1" s="2"/>
      <c r="S1" s="2"/>
      <c r="T1" s="2"/>
      <c r="U1" s="2"/>
      <c r="V1" s="2"/>
      <c r="W1" s="2"/>
      <c r="X1" s="2"/>
      <c r="Y1" s="2"/>
      <c r="Z1" s="2"/>
    </row>
    <row r="2" spans="1:26" ht="13.8" thickBot="1">
      <c r="A2" s="2"/>
      <c r="B2" s="2"/>
      <c r="C2" s="2"/>
      <c r="D2" s="2"/>
      <c r="E2" s="2"/>
      <c r="F2" s="2"/>
      <c r="G2" s="2"/>
      <c r="H2" s="5"/>
      <c r="I2" s="2"/>
      <c r="J2" s="2"/>
      <c r="K2" s="2"/>
      <c r="L2" s="2"/>
      <c r="M2" s="2"/>
      <c r="N2" s="2"/>
      <c r="O2" s="2"/>
      <c r="P2" s="2"/>
      <c r="Q2" s="2"/>
      <c r="R2" s="2"/>
      <c r="S2" s="2"/>
      <c r="T2" s="2"/>
      <c r="U2" s="2"/>
      <c r="V2" s="2"/>
      <c r="W2" s="2"/>
      <c r="X2" s="2"/>
      <c r="Y2" s="2"/>
      <c r="Z2" s="2"/>
    </row>
    <row r="3" spans="1:26" ht="12.75" customHeight="1">
      <c r="A3" s="2"/>
      <c r="B3" s="623" t="s">
        <v>40</v>
      </c>
      <c r="C3" s="623"/>
      <c r="D3" s="623"/>
      <c r="E3" s="623"/>
      <c r="F3" s="2"/>
      <c r="G3" s="46"/>
      <c r="H3" s="45"/>
      <c r="I3" s="44"/>
      <c r="J3" s="2"/>
      <c r="K3" s="2"/>
      <c r="L3" s="2"/>
      <c r="M3" s="2"/>
      <c r="N3" s="2"/>
      <c r="O3" s="2"/>
      <c r="P3" s="2"/>
      <c r="Q3" s="2"/>
      <c r="R3" s="2"/>
      <c r="S3" s="2"/>
      <c r="T3" s="2"/>
      <c r="U3" s="2"/>
      <c r="V3" s="2"/>
      <c r="W3" s="2"/>
      <c r="X3" s="2"/>
      <c r="Y3" s="2"/>
      <c r="Z3" s="2"/>
    </row>
    <row r="4" spans="1:26">
      <c r="A4" s="2"/>
      <c r="B4" s="623"/>
      <c r="C4" s="623"/>
      <c r="D4" s="623"/>
      <c r="E4" s="623"/>
      <c r="F4" s="2"/>
      <c r="G4" s="36" t="s">
        <v>39</v>
      </c>
      <c r="H4" s="43">
        <v>100</v>
      </c>
      <c r="I4" s="37"/>
      <c r="J4" s="2"/>
      <c r="K4" s="2"/>
      <c r="L4" s="2"/>
      <c r="M4" s="2"/>
      <c r="N4" s="2"/>
      <c r="O4" s="2"/>
      <c r="P4" s="2"/>
      <c r="Q4" s="2"/>
      <c r="R4" s="2"/>
      <c r="S4" s="2"/>
      <c r="T4" s="2"/>
      <c r="U4" s="2"/>
      <c r="V4" s="2"/>
      <c r="W4" s="2"/>
      <c r="X4" s="2"/>
      <c r="Y4" s="2"/>
      <c r="Z4" s="2"/>
    </row>
    <row r="5" spans="1:26">
      <c r="A5" s="2"/>
      <c r="B5" s="623"/>
      <c r="C5" s="623"/>
      <c r="D5" s="623"/>
      <c r="E5" s="623"/>
      <c r="F5" s="2"/>
      <c r="G5" s="42" t="s">
        <v>38</v>
      </c>
      <c r="H5" s="41">
        <v>100</v>
      </c>
      <c r="I5" s="37"/>
      <c r="J5" s="2"/>
      <c r="K5" s="2"/>
      <c r="L5" s="2"/>
      <c r="M5" s="2"/>
      <c r="N5" s="2"/>
      <c r="O5" s="2"/>
      <c r="P5" s="2"/>
      <c r="Q5" s="2"/>
      <c r="R5" s="2"/>
      <c r="S5" s="2"/>
      <c r="T5" s="2"/>
      <c r="U5" s="2"/>
      <c r="V5" s="2"/>
      <c r="W5" s="2"/>
      <c r="X5" s="2"/>
      <c r="Y5" s="2"/>
      <c r="Z5" s="2"/>
    </row>
    <row r="6" spans="1:26">
      <c r="A6" s="2"/>
      <c r="B6" s="40"/>
      <c r="C6" s="40"/>
      <c r="D6" s="40"/>
      <c r="E6" s="40"/>
      <c r="F6" s="2"/>
      <c r="G6" s="36"/>
      <c r="H6" s="39"/>
      <c r="I6" s="37"/>
      <c r="J6" s="2"/>
      <c r="K6" s="2"/>
      <c r="L6" s="2"/>
      <c r="M6" s="2"/>
      <c r="N6" s="2"/>
      <c r="O6" s="2"/>
      <c r="P6" s="2"/>
      <c r="Q6" s="2"/>
      <c r="R6" s="2"/>
      <c r="S6" s="2"/>
      <c r="T6" s="2"/>
      <c r="U6" s="2"/>
      <c r="V6" s="2"/>
      <c r="W6" s="2"/>
      <c r="X6" s="2"/>
      <c r="Y6" s="2"/>
      <c r="Z6" s="2"/>
    </row>
    <row r="7" spans="1:26">
      <c r="A7" s="2"/>
      <c r="B7" s="2"/>
      <c r="C7" s="2"/>
      <c r="D7" s="2"/>
      <c r="E7" s="2"/>
      <c r="F7" s="2"/>
      <c r="G7" s="36" t="s">
        <v>37</v>
      </c>
      <c r="H7" s="38">
        <f>IF(ROUND(H4/H5,2)&gt;1,"FEHLER",ROUND(H4/H5,2))</f>
        <v>1</v>
      </c>
      <c r="I7" s="37"/>
      <c r="J7" s="2"/>
      <c r="K7" s="2"/>
      <c r="L7" s="2"/>
      <c r="M7" s="2"/>
      <c r="N7" s="2"/>
      <c r="O7" s="2"/>
      <c r="P7" s="2"/>
      <c r="Q7" s="2"/>
      <c r="R7" s="2"/>
      <c r="S7" s="2"/>
      <c r="T7" s="2"/>
      <c r="U7" s="2"/>
      <c r="V7" s="2"/>
      <c r="W7" s="2"/>
      <c r="X7" s="2"/>
      <c r="Y7" s="2"/>
      <c r="Z7" s="2"/>
    </row>
    <row r="8" spans="1:26">
      <c r="A8" s="2"/>
      <c r="B8" s="2"/>
      <c r="C8" s="2"/>
      <c r="D8" s="2"/>
      <c r="E8" s="2"/>
      <c r="F8" s="2"/>
      <c r="G8" s="36" t="s">
        <v>36</v>
      </c>
      <c r="H8" s="35">
        <f>IF(OR(H4="",H5="",H7=""),"",IF(H7="FEHLER","FEHLER",ROUND(1+3/50*(100-(H7*100)),1)))</f>
        <v>1</v>
      </c>
      <c r="I8" s="34" t="str">
        <f>IF(H8="FEHLER","FEHLER",IF(H4="","",IF(H7&gt;0.9,"sehr gut",IF(H7&gt;0.74,"gut",IF(H7&gt;0.57,"befriedigend",IF(H7&gt;0.49,"ausreichend","nicht ausreichend"))))))</f>
        <v>sehr gut</v>
      </c>
      <c r="J8" s="2"/>
      <c r="K8" s="2"/>
      <c r="L8" s="2"/>
      <c r="M8" s="2"/>
      <c r="N8" s="2"/>
      <c r="O8" s="2"/>
      <c r="P8" s="2"/>
      <c r="Q8" s="2"/>
      <c r="R8" s="2"/>
      <c r="S8" s="2"/>
      <c r="T8" s="2"/>
      <c r="U8" s="2"/>
      <c r="V8" s="2"/>
      <c r="W8" s="2"/>
      <c r="X8" s="2"/>
      <c r="Y8" s="2"/>
      <c r="Z8" s="2"/>
    </row>
    <row r="9" spans="1:26" ht="13.8" thickBot="1">
      <c r="A9" s="2"/>
      <c r="B9" s="2"/>
      <c r="C9" s="2"/>
      <c r="D9" s="2"/>
      <c r="E9" s="2"/>
      <c r="F9" s="2"/>
      <c r="G9" s="33"/>
      <c r="H9" s="32"/>
      <c r="I9" s="31"/>
      <c r="J9" s="2"/>
      <c r="K9" s="2"/>
      <c r="L9" s="2"/>
      <c r="M9" s="2"/>
      <c r="N9" s="2"/>
      <c r="O9" s="2"/>
      <c r="P9" s="2"/>
      <c r="Q9" s="2"/>
      <c r="R9" s="2"/>
      <c r="S9" s="2"/>
      <c r="T9" s="2"/>
      <c r="U9" s="2"/>
      <c r="V9" s="2"/>
      <c r="W9" s="2"/>
      <c r="X9" s="2"/>
      <c r="Y9" s="2"/>
      <c r="Z9" s="2"/>
    </row>
    <row r="10" spans="1:26" ht="12.75" customHeight="1">
      <c r="A10" s="2"/>
      <c r="B10" s="2"/>
      <c r="C10" s="2"/>
      <c r="D10" s="2"/>
      <c r="E10" s="2"/>
      <c r="F10" s="2"/>
      <c r="G10" s="2"/>
      <c r="H10" s="5"/>
      <c r="I10" s="2"/>
      <c r="J10" s="2"/>
      <c r="K10" s="2"/>
      <c r="L10" s="2"/>
      <c r="M10" s="2"/>
      <c r="N10" s="2"/>
      <c r="O10" s="2"/>
      <c r="P10" s="2"/>
      <c r="Q10" s="2"/>
      <c r="R10" s="2"/>
      <c r="S10" s="2"/>
      <c r="T10" s="2"/>
      <c r="U10" s="2"/>
      <c r="V10" s="2"/>
      <c r="W10" s="2"/>
      <c r="X10" s="2"/>
      <c r="Y10" s="2"/>
      <c r="Z10" s="2"/>
    </row>
    <row r="11" spans="1:26" ht="15.75" customHeight="1">
      <c r="A11" s="2"/>
      <c r="B11" s="623" t="s">
        <v>35</v>
      </c>
      <c r="C11" s="623"/>
      <c r="D11" s="623"/>
      <c r="E11" s="623"/>
      <c r="F11" s="2"/>
      <c r="G11" s="2"/>
      <c r="H11" s="5"/>
      <c r="I11" s="2"/>
      <c r="J11" s="2"/>
      <c r="K11" s="2"/>
      <c r="L11" s="2"/>
      <c r="M11" s="2"/>
      <c r="N11" s="2"/>
      <c r="O11" s="2"/>
      <c r="P11" s="2"/>
      <c r="Q11" s="2"/>
      <c r="R11" s="2"/>
      <c r="S11" s="2"/>
      <c r="T11" s="2"/>
      <c r="U11" s="2"/>
      <c r="V11" s="2"/>
      <c r="W11" s="2"/>
      <c r="X11" s="2"/>
      <c r="Y11" s="2"/>
      <c r="Z11" s="2"/>
    </row>
    <row r="12" spans="1:26" ht="12.75" customHeight="1">
      <c r="A12" s="2"/>
      <c r="B12" s="623"/>
      <c r="C12" s="623"/>
      <c r="D12" s="623"/>
      <c r="E12" s="623"/>
      <c r="F12" s="2"/>
      <c r="G12" s="2"/>
      <c r="H12" s="5"/>
      <c r="I12" s="2"/>
      <c r="J12" s="2"/>
      <c r="K12" s="2"/>
      <c r="L12" s="2"/>
      <c r="M12" s="2"/>
      <c r="N12" s="2"/>
      <c r="O12" s="2"/>
      <c r="P12" s="2"/>
      <c r="Q12" s="2"/>
      <c r="R12" s="2"/>
      <c r="S12" s="2"/>
      <c r="T12" s="2"/>
      <c r="U12" s="2"/>
      <c r="V12" s="2"/>
      <c r="W12" s="2"/>
      <c r="X12" s="2"/>
      <c r="Y12" s="2"/>
      <c r="Z12" s="2"/>
    </row>
    <row r="13" spans="1:26" ht="13.8" thickBot="1">
      <c r="A13" s="2"/>
      <c r="B13" s="5"/>
      <c r="C13" s="2"/>
      <c r="D13" s="2"/>
      <c r="E13" s="2"/>
      <c r="F13" s="2"/>
      <c r="G13" s="2"/>
      <c r="H13" s="5"/>
      <c r="I13" s="2"/>
      <c r="J13" s="2"/>
      <c r="K13" s="2"/>
      <c r="L13" s="2"/>
      <c r="M13" s="2"/>
      <c r="N13" s="2"/>
      <c r="O13" s="2"/>
      <c r="P13" s="2"/>
      <c r="Q13" s="2"/>
      <c r="R13" s="2"/>
      <c r="S13" s="2"/>
      <c r="T13" s="2"/>
      <c r="U13" s="2"/>
      <c r="V13" s="2"/>
      <c r="W13" s="2"/>
      <c r="X13" s="2"/>
      <c r="Y13" s="2"/>
      <c r="Z13" s="2"/>
    </row>
    <row r="14" spans="1:26" ht="12.75" customHeight="1">
      <c r="A14" s="2"/>
      <c r="B14" s="624" t="s">
        <v>34</v>
      </c>
      <c r="C14" s="627" t="s">
        <v>20</v>
      </c>
      <c r="D14" s="630" t="s">
        <v>33</v>
      </c>
      <c r="E14" s="633" t="s">
        <v>32</v>
      </c>
      <c r="F14" s="2"/>
      <c r="G14" s="2"/>
      <c r="H14" s="5"/>
      <c r="I14" s="2"/>
      <c r="J14" s="2"/>
      <c r="K14" s="2"/>
      <c r="L14" s="2"/>
      <c r="M14" s="2"/>
      <c r="N14" s="2"/>
      <c r="O14" s="2"/>
      <c r="P14" s="2"/>
      <c r="Q14" s="2"/>
      <c r="R14" s="2"/>
      <c r="S14" s="2"/>
      <c r="T14" s="2"/>
      <c r="U14" s="2"/>
      <c r="V14" s="2"/>
      <c r="W14" s="2"/>
      <c r="X14" s="2"/>
      <c r="Y14" s="2"/>
      <c r="Z14" s="2"/>
    </row>
    <row r="15" spans="1:26">
      <c r="A15" s="2"/>
      <c r="B15" s="625"/>
      <c r="C15" s="628"/>
      <c r="D15" s="631"/>
      <c r="E15" s="634"/>
      <c r="F15" s="2"/>
      <c r="G15" s="2"/>
      <c r="H15" s="5"/>
      <c r="I15" s="2"/>
      <c r="J15" s="2"/>
      <c r="K15" s="2"/>
      <c r="L15" s="2"/>
      <c r="M15" s="2"/>
      <c r="N15" s="2"/>
      <c r="O15" s="2"/>
      <c r="P15" s="2"/>
      <c r="Q15" s="2"/>
      <c r="R15" s="2"/>
      <c r="S15" s="2"/>
      <c r="T15" s="2"/>
      <c r="U15" s="2"/>
      <c r="V15" s="2"/>
      <c r="W15" s="2"/>
      <c r="X15" s="2"/>
      <c r="Y15" s="2"/>
      <c r="Z15" s="2"/>
    </row>
    <row r="16" spans="1:26" ht="13.5" customHeight="1" thickBot="1">
      <c r="A16" s="2"/>
      <c r="B16" s="626"/>
      <c r="C16" s="629"/>
      <c r="D16" s="632"/>
      <c r="E16" s="635"/>
      <c r="F16" s="2"/>
      <c r="G16" s="2"/>
      <c r="H16" s="5"/>
      <c r="I16" s="2"/>
      <c r="J16" s="2"/>
      <c r="K16" s="2"/>
      <c r="L16" s="2"/>
      <c r="M16" s="2"/>
      <c r="N16" s="2"/>
      <c r="O16" s="2"/>
      <c r="P16" s="2"/>
      <c r="Q16" s="2"/>
      <c r="R16" s="2"/>
      <c r="S16" s="2"/>
      <c r="T16" s="2"/>
      <c r="U16" s="2"/>
      <c r="V16" s="2"/>
      <c r="W16" s="2"/>
      <c r="X16" s="2"/>
      <c r="Y16" s="2"/>
      <c r="Z16" s="2"/>
    </row>
    <row r="17" spans="1:26" ht="12.75" customHeight="1">
      <c r="A17" s="2"/>
      <c r="B17" s="30">
        <v>100</v>
      </c>
      <c r="C17" s="29">
        <v>1</v>
      </c>
      <c r="D17" s="607" t="s">
        <v>31</v>
      </c>
      <c r="E17" s="609" t="s">
        <v>30</v>
      </c>
      <c r="F17" s="2"/>
      <c r="G17" s="2"/>
      <c r="H17" s="5"/>
      <c r="I17" s="2"/>
      <c r="J17" s="2"/>
      <c r="K17" s="2"/>
      <c r="L17" s="2"/>
      <c r="M17" s="2"/>
      <c r="N17" s="2"/>
      <c r="O17" s="2"/>
      <c r="P17" s="2"/>
      <c r="Q17" s="2"/>
      <c r="R17" s="2"/>
      <c r="S17" s="2"/>
      <c r="T17" s="2"/>
      <c r="U17" s="2"/>
      <c r="V17" s="2"/>
      <c r="W17" s="2"/>
      <c r="X17" s="2"/>
      <c r="Y17" s="2"/>
      <c r="Z17" s="2"/>
    </row>
    <row r="18" spans="1:26">
      <c r="A18" s="2"/>
      <c r="B18" s="30">
        <v>99</v>
      </c>
      <c r="C18" s="29">
        <v>1.1000000000000001</v>
      </c>
      <c r="D18" s="607"/>
      <c r="E18" s="609"/>
      <c r="F18" s="2"/>
      <c r="G18" s="2"/>
      <c r="H18" s="5"/>
      <c r="I18" s="2"/>
      <c r="J18" s="2"/>
      <c r="K18" s="2"/>
      <c r="L18" s="2"/>
      <c r="M18" s="2"/>
      <c r="N18" s="2"/>
      <c r="O18" s="2"/>
      <c r="P18" s="2"/>
      <c r="Q18" s="2"/>
      <c r="R18" s="2"/>
      <c r="S18" s="2"/>
      <c r="T18" s="2"/>
      <c r="U18" s="2"/>
      <c r="V18" s="2"/>
      <c r="W18" s="2"/>
      <c r="X18" s="2"/>
      <c r="Y18" s="2"/>
      <c r="Z18" s="2"/>
    </row>
    <row r="19" spans="1:26">
      <c r="A19" s="2"/>
      <c r="B19" s="30">
        <v>98</v>
      </c>
      <c r="C19" s="29">
        <v>1.1000000000000001</v>
      </c>
      <c r="D19" s="607"/>
      <c r="E19" s="609"/>
      <c r="F19" s="2"/>
      <c r="G19" s="2"/>
      <c r="H19" s="5"/>
      <c r="I19" s="2"/>
      <c r="J19" s="2"/>
      <c r="K19" s="2"/>
      <c r="L19" s="2"/>
      <c r="M19" s="2"/>
      <c r="N19" s="2"/>
      <c r="O19" s="2"/>
      <c r="P19" s="2"/>
      <c r="Q19" s="2"/>
      <c r="R19" s="2"/>
      <c r="S19" s="2"/>
      <c r="T19" s="2"/>
      <c r="U19" s="2"/>
      <c r="V19" s="2"/>
      <c r="W19" s="2"/>
      <c r="X19" s="2"/>
      <c r="Y19" s="2"/>
      <c r="Z19" s="2"/>
    </row>
    <row r="20" spans="1:26" ht="12.75" customHeight="1">
      <c r="A20" s="2"/>
      <c r="B20" s="30">
        <v>97</v>
      </c>
      <c r="C20" s="29">
        <v>1.2</v>
      </c>
      <c r="D20" s="607"/>
      <c r="E20" s="609"/>
      <c r="F20" s="2"/>
      <c r="G20" s="2"/>
      <c r="H20" s="5"/>
      <c r="I20" s="2"/>
      <c r="J20" s="2"/>
      <c r="K20" s="2"/>
      <c r="L20" s="2"/>
      <c r="M20" s="2"/>
      <c r="N20" s="2"/>
      <c r="O20" s="2"/>
      <c r="P20" s="2"/>
      <c r="Q20" s="2"/>
      <c r="R20" s="2"/>
      <c r="S20" s="2"/>
      <c r="T20" s="2"/>
      <c r="U20" s="2"/>
      <c r="V20" s="2"/>
      <c r="W20" s="2"/>
      <c r="X20" s="2"/>
      <c r="Y20" s="2"/>
      <c r="Z20" s="2"/>
    </row>
    <row r="21" spans="1:26">
      <c r="A21" s="2"/>
      <c r="B21" s="30">
        <v>96</v>
      </c>
      <c r="C21" s="29">
        <v>1.2</v>
      </c>
      <c r="D21" s="607"/>
      <c r="E21" s="609"/>
      <c r="F21" s="2"/>
      <c r="G21" s="2"/>
      <c r="H21" s="5"/>
      <c r="I21" s="2"/>
      <c r="J21" s="2"/>
      <c r="K21" s="2"/>
      <c r="L21" s="2"/>
      <c r="M21" s="2"/>
      <c r="N21" s="2"/>
      <c r="O21" s="2"/>
      <c r="P21" s="2"/>
      <c r="Q21" s="2"/>
      <c r="R21" s="2"/>
      <c r="S21" s="2"/>
      <c r="T21" s="2"/>
      <c r="U21" s="2"/>
      <c r="V21" s="2"/>
      <c r="W21" s="2"/>
      <c r="X21" s="2"/>
      <c r="Y21" s="2"/>
      <c r="Z21" s="2"/>
    </row>
    <row r="22" spans="1:26" ht="14.25" customHeight="1">
      <c r="A22" s="2"/>
      <c r="B22" s="30">
        <v>95</v>
      </c>
      <c r="C22" s="29">
        <v>1.3</v>
      </c>
      <c r="D22" s="607"/>
      <c r="E22" s="609"/>
      <c r="F22" s="2"/>
      <c r="G22" s="2"/>
      <c r="H22" s="5"/>
      <c r="I22" s="2"/>
      <c r="J22" s="2"/>
      <c r="K22" s="2"/>
      <c r="L22" s="2"/>
      <c r="M22" s="2"/>
      <c r="N22" s="2"/>
      <c r="O22" s="2"/>
      <c r="P22" s="2"/>
      <c r="Q22" s="2"/>
      <c r="R22" s="2"/>
      <c r="S22" s="2"/>
      <c r="T22" s="2"/>
      <c r="U22" s="2"/>
      <c r="V22" s="2"/>
      <c r="W22" s="2"/>
      <c r="X22" s="2"/>
      <c r="Y22" s="2"/>
      <c r="Z22" s="2"/>
    </row>
    <row r="23" spans="1:26" ht="15.75" customHeight="1">
      <c r="A23" s="2"/>
      <c r="B23" s="30">
        <v>94</v>
      </c>
      <c r="C23" s="29">
        <v>1.4</v>
      </c>
      <c r="D23" s="607"/>
      <c r="E23" s="609"/>
      <c r="F23" s="2"/>
      <c r="G23" s="2"/>
      <c r="H23" s="5"/>
      <c r="I23" s="2"/>
      <c r="J23" s="2"/>
      <c r="K23" s="2"/>
      <c r="L23" s="2"/>
      <c r="M23" s="2"/>
      <c r="N23" s="2"/>
      <c r="O23" s="2"/>
      <c r="P23" s="2"/>
      <c r="Q23" s="2"/>
      <c r="R23" s="2"/>
      <c r="S23" s="2"/>
      <c r="T23" s="2"/>
      <c r="U23" s="2"/>
      <c r="V23" s="2"/>
      <c r="W23" s="2"/>
      <c r="X23" s="2"/>
      <c r="Y23" s="2"/>
      <c r="Z23" s="2"/>
    </row>
    <row r="24" spans="1:26" ht="12.75" customHeight="1">
      <c r="A24" s="2"/>
      <c r="B24" s="30">
        <v>93</v>
      </c>
      <c r="C24" s="29">
        <v>1.4</v>
      </c>
      <c r="D24" s="607"/>
      <c r="E24" s="609"/>
      <c r="F24" s="2"/>
      <c r="G24" s="2"/>
      <c r="H24" s="5"/>
      <c r="I24" s="2"/>
      <c r="J24" s="2"/>
      <c r="K24" s="2"/>
      <c r="L24" s="2"/>
      <c r="M24" s="2"/>
      <c r="N24" s="2"/>
      <c r="O24" s="2"/>
      <c r="P24" s="2"/>
      <c r="Q24" s="2"/>
      <c r="R24" s="2"/>
      <c r="S24" s="2"/>
      <c r="T24" s="2"/>
      <c r="U24" s="2"/>
      <c r="V24" s="2"/>
      <c r="W24" s="2"/>
      <c r="X24" s="2"/>
      <c r="Y24" s="2"/>
      <c r="Z24" s="2"/>
    </row>
    <row r="25" spans="1:26" ht="12.75" customHeight="1">
      <c r="A25" s="2"/>
      <c r="B25" s="30">
        <v>92</v>
      </c>
      <c r="C25" s="29">
        <v>1.5</v>
      </c>
      <c r="D25" s="607"/>
      <c r="E25" s="609"/>
      <c r="F25" s="2"/>
      <c r="G25" s="2"/>
      <c r="H25" s="5"/>
      <c r="I25" s="2"/>
      <c r="J25" s="2"/>
      <c r="K25" s="2"/>
      <c r="L25" s="2"/>
      <c r="M25" s="2"/>
      <c r="N25" s="2"/>
      <c r="O25" s="2"/>
      <c r="P25" s="2"/>
      <c r="Q25" s="2"/>
      <c r="R25" s="2"/>
      <c r="S25" s="2"/>
      <c r="T25" s="2"/>
      <c r="U25" s="2"/>
      <c r="V25" s="2"/>
      <c r="W25" s="2"/>
      <c r="X25" s="2"/>
      <c r="Y25" s="2"/>
      <c r="Z25" s="2"/>
    </row>
    <row r="26" spans="1:26" ht="13.8" thickBot="1">
      <c r="A26" s="2"/>
      <c r="B26" s="28">
        <v>91</v>
      </c>
      <c r="C26" s="27">
        <v>1.5</v>
      </c>
      <c r="D26" s="608"/>
      <c r="E26" s="610"/>
      <c r="F26" s="2"/>
      <c r="G26" s="2"/>
      <c r="H26" s="5"/>
      <c r="I26" s="2"/>
      <c r="J26" s="2"/>
      <c r="K26" s="2"/>
      <c r="L26" s="2"/>
      <c r="M26" s="2"/>
      <c r="N26" s="2"/>
      <c r="O26" s="2"/>
      <c r="P26" s="2"/>
      <c r="Q26" s="2"/>
      <c r="R26" s="2"/>
      <c r="S26" s="2"/>
      <c r="T26" s="2"/>
      <c r="U26" s="2"/>
      <c r="V26" s="2"/>
      <c r="W26" s="2"/>
      <c r="X26" s="2"/>
      <c r="Y26" s="2"/>
      <c r="Z26" s="2"/>
    </row>
    <row r="27" spans="1:26" ht="12.75" customHeight="1">
      <c r="A27" s="2"/>
      <c r="B27" s="26">
        <v>90</v>
      </c>
      <c r="C27" s="25">
        <v>1.6</v>
      </c>
      <c r="D27" s="611" t="s">
        <v>29</v>
      </c>
      <c r="E27" s="614" t="s">
        <v>28</v>
      </c>
      <c r="F27" s="2"/>
      <c r="G27" s="2"/>
      <c r="H27" s="5"/>
      <c r="I27" s="2"/>
      <c r="J27" s="2"/>
      <c r="K27" s="2"/>
      <c r="L27" s="2"/>
      <c r="M27" s="2"/>
      <c r="N27" s="2"/>
      <c r="O27" s="2"/>
      <c r="P27" s="2"/>
      <c r="Q27" s="2"/>
      <c r="R27" s="2"/>
      <c r="S27" s="2"/>
      <c r="T27" s="2"/>
      <c r="U27" s="2"/>
      <c r="V27" s="2"/>
      <c r="W27" s="2"/>
      <c r="X27" s="2"/>
      <c r="Y27" s="2"/>
      <c r="Z27" s="2"/>
    </row>
    <row r="28" spans="1:26">
      <c r="A28" s="2"/>
      <c r="B28" s="24">
        <v>89</v>
      </c>
      <c r="C28" s="23">
        <v>1.7</v>
      </c>
      <c r="D28" s="612"/>
      <c r="E28" s="615"/>
      <c r="F28" s="2"/>
      <c r="G28" s="2"/>
      <c r="H28" s="5"/>
      <c r="I28" s="2"/>
      <c r="J28" s="2"/>
      <c r="K28" s="2"/>
      <c r="L28" s="2"/>
      <c r="M28" s="2"/>
      <c r="N28" s="2"/>
      <c r="O28" s="2"/>
      <c r="P28" s="2"/>
      <c r="Q28" s="2"/>
      <c r="R28" s="2"/>
      <c r="S28" s="2"/>
      <c r="T28" s="2"/>
      <c r="U28" s="2"/>
      <c r="V28" s="2"/>
      <c r="W28" s="2"/>
      <c r="X28" s="2"/>
      <c r="Y28" s="2"/>
      <c r="Z28" s="2"/>
    </row>
    <row r="29" spans="1:26" ht="15.75" customHeight="1">
      <c r="A29" s="2"/>
      <c r="B29" s="24">
        <v>88</v>
      </c>
      <c r="C29" s="23">
        <v>1.7</v>
      </c>
      <c r="D29" s="612"/>
      <c r="E29" s="615"/>
      <c r="F29" s="2"/>
      <c r="G29" s="2"/>
      <c r="H29" s="5"/>
      <c r="I29" s="2"/>
      <c r="J29" s="2"/>
      <c r="K29" s="2"/>
      <c r="L29" s="2"/>
      <c r="M29" s="2"/>
      <c r="N29" s="2"/>
      <c r="O29" s="2"/>
      <c r="P29" s="2"/>
      <c r="Q29" s="2"/>
      <c r="R29" s="2"/>
      <c r="S29" s="2"/>
      <c r="T29" s="2"/>
      <c r="U29" s="2"/>
      <c r="V29" s="2"/>
      <c r="W29" s="2"/>
      <c r="X29" s="2"/>
      <c r="Y29" s="2"/>
      <c r="Z29" s="2"/>
    </row>
    <row r="30" spans="1:26" ht="12.75" customHeight="1">
      <c r="A30" s="2"/>
      <c r="B30" s="24">
        <v>87</v>
      </c>
      <c r="C30" s="23">
        <v>1.8</v>
      </c>
      <c r="D30" s="612"/>
      <c r="E30" s="615"/>
      <c r="F30" s="2"/>
      <c r="G30" s="2"/>
      <c r="H30" s="5"/>
      <c r="I30" s="2"/>
      <c r="J30" s="2"/>
      <c r="K30" s="2"/>
      <c r="L30" s="2"/>
      <c r="M30" s="2"/>
      <c r="N30" s="2"/>
      <c r="O30" s="2"/>
      <c r="P30" s="2"/>
      <c r="Q30" s="2"/>
      <c r="R30" s="2"/>
      <c r="S30" s="2"/>
      <c r="T30" s="2"/>
      <c r="U30" s="2"/>
      <c r="V30" s="2"/>
      <c r="W30" s="2"/>
      <c r="X30" s="2"/>
      <c r="Y30" s="2"/>
      <c r="Z30" s="2"/>
    </row>
    <row r="31" spans="1:26" ht="12.75" customHeight="1">
      <c r="A31" s="2"/>
      <c r="B31" s="24">
        <v>86</v>
      </c>
      <c r="C31" s="23">
        <v>1.8</v>
      </c>
      <c r="D31" s="612"/>
      <c r="E31" s="615"/>
      <c r="F31" s="2"/>
      <c r="G31" s="2"/>
      <c r="H31" s="5"/>
      <c r="I31" s="2"/>
      <c r="J31" s="2"/>
      <c r="K31" s="2"/>
      <c r="L31" s="2"/>
      <c r="M31" s="2"/>
      <c r="N31" s="2"/>
      <c r="O31" s="2"/>
      <c r="P31" s="2"/>
      <c r="Q31" s="2"/>
      <c r="R31" s="2"/>
      <c r="S31" s="2"/>
      <c r="T31" s="2"/>
      <c r="U31" s="2"/>
      <c r="V31" s="2"/>
      <c r="W31" s="2"/>
      <c r="X31" s="2"/>
      <c r="Y31" s="2"/>
      <c r="Z31" s="2"/>
    </row>
    <row r="32" spans="1:26" ht="14.25" customHeight="1">
      <c r="A32" s="2"/>
      <c r="B32" s="24">
        <v>85</v>
      </c>
      <c r="C32" s="23">
        <v>1.9</v>
      </c>
      <c r="D32" s="612"/>
      <c r="E32" s="615"/>
      <c r="F32" s="2"/>
      <c r="G32" s="2"/>
      <c r="H32" s="5"/>
      <c r="I32" s="2"/>
      <c r="J32" s="2"/>
      <c r="K32" s="2"/>
      <c r="L32" s="2"/>
      <c r="M32" s="2"/>
      <c r="N32" s="2"/>
      <c r="O32" s="2"/>
      <c r="P32" s="2"/>
      <c r="Q32" s="2"/>
      <c r="R32" s="2"/>
      <c r="S32" s="2"/>
      <c r="T32" s="2"/>
      <c r="U32" s="2"/>
      <c r="V32" s="2"/>
      <c r="W32" s="2"/>
      <c r="X32" s="2"/>
      <c r="Y32" s="2"/>
      <c r="Z32" s="2"/>
    </row>
    <row r="33" spans="1:26" ht="15.75" customHeight="1">
      <c r="A33" s="2"/>
      <c r="B33" s="24">
        <v>84</v>
      </c>
      <c r="C33" s="23">
        <v>2</v>
      </c>
      <c r="D33" s="612"/>
      <c r="E33" s="615"/>
      <c r="F33" s="2"/>
      <c r="G33" s="2"/>
      <c r="H33" s="5"/>
      <c r="I33" s="2"/>
      <c r="J33" s="2"/>
      <c r="K33" s="2"/>
      <c r="L33" s="2"/>
      <c r="M33" s="2"/>
      <c r="N33" s="2"/>
      <c r="O33" s="2"/>
      <c r="P33" s="2"/>
      <c r="Q33" s="2"/>
      <c r="R33" s="2"/>
      <c r="S33" s="2"/>
      <c r="T33" s="2"/>
      <c r="U33" s="2"/>
      <c r="V33" s="2"/>
      <c r="W33" s="2"/>
      <c r="X33" s="2"/>
      <c r="Y33" s="2"/>
      <c r="Z33" s="2"/>
    </row>
    <row r="34" spans="1:26">
      <c r="A34" s="2"/>
      <c r="B34" s="24">
        <v>83</v>
      </c>
      <c r="C34" s="23">
        <v>2</v>
      </c>
      <c r="D34" s="612"/>
      <c r="E34" s="615"/>
      <c r="F34" s="2"/>
      <c r="G34" s="2"/>
      <c r="H34" s="5"/>
      <c r="I34" s="2"/>
      <c r="J34" s="2"/>
      <c r="K34" s="2"/>
      <c r="L34" s="2"/>
      <c r="M34" s="2"/>
      <c r="N34" s="2"/>
      <c r="O34" s="2"/>
      <c r="P34" s="2"/>
      <c r="Q34" s="2"/>
      <c r="R34" s="2"/>
      <c r="S34" s="2"/>
      <c r="T34" s="2"/>
      <c r="U34" s="2"/>
      <c r="V34" s="2"/>
      <c r="W34" s="2"/>
      <c r="X34" s="2"/>
      <c r="Y34" s="2"/>
      <c r="Z34" s="2"/>
    </row>
    <row r="35" spans="1:26" ht="12.75" customHeight="1">
      <c r="A35" s="2"/>
      <c r="B35" s="24">
        <v>82</v>
      </c>
      <c r="C35" s="23">
        <v>2.1</v>
      </c>
      <c r="D35" s="612"/>
      <c r="E35" s="615"/>
      <c r="F35" s="2"/>
      <c r="G35" s="2"/>
      <c r="H35" s="5"/>
      <c r="I35" s="2"/>
      <c r="J35" s="2"/>
      <c r="K35" s="2"/>
      <c r="L35" s="2"/>
      <c r="M35" s="2"/>
      <c r="N35" s="2"/>
      <c r="O35" s="2"/>
      <c r="P35" s="2"/>
      <c r="Q35" s="2"/>
      <c r="R35" s="2"/>
      <c r="S35" s="2"/>
      <c r="T35" s="2"/>
      <c r="U35" s="2"/>
      <c r="V35" s="2"/>
      <c r="W35" s="2"/>
      <c r="X35" s="2"/>
      <c r="Y35" s="2"/>
      <c r="Z35" s="2"/>
    </row>
    <row r="36" spans="1:26">
      <c r="A36" s="2"/>
      <c r="B36" s="24">
        <v>81</v>
      </c>
      <c r="C36" s="23">
        <v>2.1</v>
      </c>
      <c r="D36" s="612"/>
      <c r="E36" s="615"/>
      <c r="F36" s="2"/>
      <c r="G36" s="2"/>
      <c r="H36" s="5"/>
      <c r="I36" s="2"/>
      <c r="J36" s="2"/>
      <c r="K36" s="2"/>
      <c r="L36" s="2"/>
      <c r="M36" s="2"/>
      <c r="N36" s="2"/>
      <c r="O36" s="2"/>
      <c r="P36" s="2"/>
      <c r="Q36" s="2"/>
      <c r="R36" s="2"/>
      <c r="S36" s="2"/>
      <c r="T36" s="2"/>
      <c r="U36" s="2"/>
      <c r="V36" s="2"/>
      <c r="W36" s="2"/>
      <c r="X36" s="2"/>
      <c r="Y36" s="2"/>
      <c r="Z36" s="2"/>
    </row>
    <row r="37" spans="1:26">
      <c r="A37" s="2"/>
      <c r="B37" s="24">
        <v>80</v>
      </c>
      <c r="C37" s="23">
        <v>2.2000000000000002</v>
      </c>
      <c r="D37" s="612"/>
      <c r="E37" s="615"/>
      <c r="F37" s="2"/>
      <c r="G37" s="2"/>
      <c r="H37" s="5"/>
      <c r="I37" s="2"/>
      <c r="J37" s="2"/>
      <c r="K37" s="2"/>
      <c r="L37" s="2"/>
      <c r="M37" s="2"/>
      <c r="N37" s="2"/>
      <c r="O37" s="2"/>
      <c r="P37" s="2"/>
      <c r="Q37" s="2"/>
      <c r="R37" s="2"/>
      <c r="S37" s="2"/>
      <c r="T37" s="2"/>
      <c r="U37" s="2"/>
      <c r="V37" s="2"/>
      <c r="W37" s="2"/>
      <c r="X37" s="2"/>
      <c r="Y37" s="2"/>
      <c r="Z37" s="2"/>
    </row>
    <row r="38" spans="1:26">
      <c r="A38" s="2"/>
      <c r="B38" s="24">
        <v>79</v>
      </c>
      <c r="C38" s="23">
        <v>2.2999999999999998</v>
      </c>
      <c r="D38" s="612"/>
      <c r="E38" s="615"/>
      <c r="F38" s="2"/>
      <c r="G38" s="2"/>
      <c r="H38" s="5"/>
      <c r="I38" s="2"/>
      <c r="J38" s="2"/>
      <c r="K38" s="2"/>
      <c r="L38" s="2"/>
      <c r="M38" s="2"/>
      <c r="N38" s="2"/>
      <c r="O38" s="2"/>
      <c r="P38" s="2"/>
      <c r="Q38" s="2"/>
      <c r="R38" s="2"/>
      <c r="S38" s="2"/>
      <c r="T38" s="2"/>
      <c r="U38" s="2"/>
      <c r="V38" s="2"/>
      <c r="W38" s="2"/>
      <c r="X38" s="2"/>
      <c r="Y38" s="2"/>
      <c r="Z38" s="2"/>
    </row>
    <row r="39" spans="1:26">
      <c r="A39" s="2"/>
      <c r="B39" s="24">
        <v>78</v>
      </c>
      <c r="C39" s="23">
        <v>2.2999999999999998</v>
      </c>
      <c r="D39" s="612"/>
      <c r="E39" s="615"/>
      <c r="F39" s="2"/>
      <c r="G39" s="2"/>
      <c r="H39" s="5"/>
      <c r="I39" s="2"/>
      <c r="J39" s="2"/>
      <c r="K39" s="2"/>
      <c r="L39" s="2"/>
      <c r="M39" s="2"/>
      <c r="N39" s="2"/>
      <c r="O39" s="2"/>
      <c r="P39" s="2"/>
      <c r="Q39" s="2"/>
      <c r="R39" s="2"/>
      <c r="S39" s="2"/>
      <c r="T39" s="2"/>
      <c r="U39" s="2"/>
      <c r="V39" s="2"/>
      <c r="W39" s="2"/>
      <c r="X39" s="2"/>
      <c r="Y39" s="2"/>
      <c r="Z39" s="2"/>
    </row>
    <row r="40" spans="1:26">
      <c r="A40" s="2"/>
      <c r="B40" s="24">
        <v>77</v>
      </c>
      <c r="C40" s="23">
        <v>2.4</v>
      </c>
      <c r="D40" s="612"/>
      <c r="E40" s="615"/>
      <c r="F40" s="2"/>
      <c r="G40" s="2"/>
      <c r="H40" s="5"/>
      <c r="I40" s="2"/>
      <c r="J40" s="2"/>
      <c r="K40" s="2"/>
      <c r="L40" s="2"/>
      <c r="M40" s="2"/>
      <c r="N40" s="2"/>
      <c r="O40" s="2"/>
      <c r="P40" s="2"/>
      <c r="Q40" s="2"/>
      <c r="R40" s="2"/>
      <c r="S40" s="2"/>
      <c r="T40" s="2"/>
      <c r="U40" s="2"/>
      <c r="V40" s="2"/>
      <c r="W40" s="2"/>
      <c r="X40" s="2"/>
      <c r="Y40" s="2"/>
      <c r="Z40" s="2"/>
    </row>
    <row r="41" spans="1:26" ht="12.75" customHeight="1">
      <c r="A41" s="2"/>
      <c r="B41" s="24">
        <v>76</v>
      </c>
      <c r="C41" s="23">
        <v>2.4</v>
      </c>
      <c r="D41" s="612"/>
      <c r="E41" s="615"/>
      <c r="F41" s="2"/>
      <c r="G41" s="2"/>
      <c r="H41" s="5"/>
      <c r="I41" s="2"/>
      <c r="J41" s="2"/>
      <c r="K41" s="2"/>
      <c r="L41" s="2"/>
      <c r="M41" s="2"/>
      <c r="N41" s="2"/>
      <c r="O41" s="2"/>
      <c r="P41" s="2"/>
      <c r="Q41" s="2"/>
      <c r="R41" s="2"/>
      <c r="S41" s="2"/>
      <c r="T41" s="2"/>
      <c r="U41" s="2"/>
      <c r="V41" s="2"/>
      <c r="W41" s="2"/>
      <c r="X41" s="2"/>
      <c r="Y41" s="2"/>
      <c r="Z41" s="2"/>
    </row>
    <row r="42" spans="1:26" ht="12.75" customHeight="1" thickBot="1">
      <c r="A42" s="2"/>
      <c r="B42" s="22">
        <v>75</v>
      </c>
      <c r="C42" s="21">
        <v>2.5</v>
      </c>
      <c r="D42" s="613"/>
      <c r="E42" s="616"/>
      <c r="F42" s="2"/>
      <c r="G42" s="2"/>
      <c r="H42" s="5"/>
      <c r="I42" s="2"/>
      <c r="J42" s="2"/>
      <c r="K42" s="2"/>
      <c r="L42" s="2"/>
      <c r="M42" s="2"/>
      <c r="N42" s="2"/>
      <c r="O42" s="2"/>
      <c r="P42" s="2"/>
      <c r="Q42" s="2"/>
      <c r="R42" s="2"/>
      <c r="S42" s="2"/>
      <c r="T42" s="2"/>
      <c r="U42" s="2"/>
      <c r="V42" s="2"/>
      <c r="W42" s="2"/>
      <c r="X42" s="2"/>
      <c r="Y42" s="2"/>
      <c r="Z42" s="2"/>
    </row>
    <row r="43" spans="1:26">
      <c r="A43" s="2"/>
      <c r="B43" s="20">
        <v>74</v>
      </c>
      <c r="C43" s="19">
        <v>2.6</v>
      </c>
      <c r="D43" s="617" t="s">
        <v>27</v>
      </c>
      <c r="E43" s="620" t="s">
        <v>26</v>
      </c>
      <c r="F43" s="2"/>
      <c r="G43" s="2"/>
      <c r="H43" s="5"/>
      <c r="I43" s="2"/>
      <c r="J43" s="2"/>
      <c r="K43" s="2"/>
      <c r="L43" s="2"/>
      <c r="M43" s="2"/>
      <c r="N43" s="2"/>
      <c r="O43" s="2"/>
      <c r="P43" s="2"/>
      <c r="Q43" s="2"/>
      <c r="R43" s="2"/>
      <c r="S43" s="2"/>
      <c r="T43" s="2"/>
      <c r="U43" s="2"/>
      <c r="V43" s="2"/>
      <c r="W43" s="2"/>
      <c r="X43" s="2"/>
      <c r="Y43" s="2"/>
      <c r="Z43" s="2"/>
    </row>
    <row r="44" spans="1:26" ht="12.75" customHeight="1">
      <c r="A44" s="2"/>
      <c r="B44" s="20">
        <v>73</v>
      </c>
      <c r="C44" s="19">
        <v>2.6</v>
      </c>
      <c r="D44" s="618"/>
      <c r="E44" s="621"/>
      <c r="F44" s="2"/>
      <c r="G44" s="2"/>
      <c r="H44" s="5"/>
      <c r="I44" s="2"/>
      <c r="J44" s="2"/>
      <c r="K44" s="2"/>
      <c r="L44" s="2"/>
      <c r="M44" s="2"/>
      <c r="N44" s="2"/>
      <c r="O44" s="2"/>
      <c r="P44" s="2"/>
      <c r="Q44" s="2"/>
      <c r="R44" s="2"/>
      <c r="S44" s="2"/>
      <c r="T44" s="2"/>
      <c r="U44" s="2"/>
      <c r="V44" s="2"/>
      <c r="W44" s="2"/>
      <c r="X44" s="2"/>
      <c r="Y44" s="2"/>
      <c r="Z44" s="2"/>
    </row>
    <row r="45" spans="1:26" ht="12.75" customHeight="1">
      <c r="A45" s="2"/>
      <c r="B45" s="20">
        <v>72</v>
      </c>
      <c r="C45" s="19">
        <v>2.7</v>
      </c>
      <c r="D45" s="618"/>
      <c r="E45" s="621"/>
      <c r="F45" s="2"/>
      <c r="G45" s="2"/>
      <c r="H45" s="5"/>
      <c r="I45" s="2"/>
      <c r="J45" s="2"/>
      <c r="K45" s="2"/>
      <c r="L45" s="2"/>
      <c r="M45" s="2"/>
      <c r="N45" s="2"/>
      <c r="O45" s="2"/>
      <c r="P45" s="2"/>
      <c r="Q45" s="2"/>
      <c r="R45" s="2"/>
      <c r="S45" s="2"/>
      <c r="T45" s="2"/>
      <c r="U45" s="2"/>
      <c r="V45" s="2"/>
      <c r="W45" s="2"/>
      <c r="X45" s="2"/>
      <c r="Y45" s="2"/>
      <c r="Z45" s="2"/>
    </row>
    <row r="46" spans="1:26" ht="12.75" customHeight="1">
      <c r="A46" s="2"/>
      <c r="B46" s="20">
        <v>71</v>
      </c>
      <c r="C46" s="19">
        <v>2.7</v>
      </c>
      <c r="D46" s="618"/>
      <c r="E46" s="621"/>
      <c r="F46" s="2"/>
      <c r="G46" s="2"/>
      <c r="H46" s="5"/>
      <c r="I46" s="2"/>
      <c r="J46" s="2"/>
      <c r="K46" s="2"/>
      <c r="L46" s="2"/>
      <c r="M46" s="2"/>
      <c r="N46" s="2"/>
      <c r="O46" s="2"/>
      <c r="P46" s="2"/>
      <c r="Q46" s="2"/>
      <c r="R46" s="2"/>
      <c r="S46" s="2"/>
      <c r="T46" s="2"/>
      <c r="U46" s="2"/>
      <c r="V46" s="2"/>
      <c r="W46" s="2"/>
      <c r="X46" s="2"/>
      <c r="Y46" s="2"/>
      <c r="Z46" s="2"/>
    </row>
    <row r="47" spans="1:26" ht="14.25" customHeight="1">
      <c r="A47" s="2"/>
      <c r="B47" s="20">
        <v>70</v>
      </c>
      <c r="C47" s="19">
        <v>2.8</v>
      </c>
      <c r="D47" s="618"/>
      <c r="E47" s="621"/>
      <c r="F47" s="2"/>
      <c r="G47" s="2"/>
      <c r="H47" s="5"/>
      <c r="I47" s="2"/>
      <c r="J47" s="2"/>
      <c r="K47" s="2"/>
      <c r="L47" s="2"/>
      <c r="M47" s="2"/>
      <c r="N47" s="2"/>
      <c r="O47" s="2"/>
      <c r="P47" s="2"/>
      <c r="Q47" s="2"/>
      <c r="R47" s="2"/>
      <c r="S47" s="2"/>
      <c r="T47" s="2"/>
      <c r="U47" s="2"/>
      <c r="V47" s="2"/>
      <c r="W47" s="2"/>
      <c r="X47" s="2"/>
      <c r="Y47" s="2"/>
      <c r="Z47" s="2"/>
    </row>
    <row r="48" spans="1:26">
      <c r="A48" s="2"/>
      <c r="B48" s="20">
        <v>69</v>
      </c>
      <c r="C48" s="19">
        <v>2.9</v>
      </c>
      <c r="D48" s="618"/>
      <c r="E48" s="621"/>
      <c r="F48" s="2"/>
      <c r="G48" s="2"/>
      <c r="H48" s="5"/>
      <c r="I48" s="2"/>
      <c r="J48" s="2"/>
      <c r="K48" s="2"/>
      <c r="L48" s="2"/>
      <c r="M48" s="2"/>
      <c r="N48" s="2"/>
      <c r="O48" s="2"/>
      <c r="P48" s="2"/>
      <c r="Q48" s="2"/>
      <c r="R48" s="2"/>
      <c r="S48" s="2"/>
      <c r="T48" s="2"/>
      <c r="U48" s="2"/>
      <c r="V48" s="2"/>
      <c r="W48" s="2"/>
      <c r="X48" s="2"/>
      <c r="Y48" s="2"/>
      <c r="Z48" s="2"/>
    </row>
    <row r="49" spans="1:26" ht="12.75" customHeight="1">
      <c r="A49" s="2"/>
      <c r="B49" s="20">
        <v>68</v>
      </c>
      <c r="C49" s="19">
        <v>2.9</v>
      </c>
      <c r="D49" s="618"/>
      <c r="E49" s="621"/>
      <c r="F49" s="2"/>
      <c r="G49" s="2"/>
      <c r="H49" s="5"/>
      <c r="I49" s="2"/>
      <c r="J49" s="2"/>
      <c r="K49" s="2"/>
      <c r="L49" s="2"/>
      <c r="M49" s="2"/>
      <c r="N49" s="2"/>
      <c r="O49" s="2"/>
      <c r="P49" s="2"/>
      <c r="Q49" s="2"/>
      <c r="R49" s="2"/>
      <c r="S49" s="2"/>
      <c r="T49" s="2"/>
      <c r="U49" s="2"/>
      <c r="V49" s="2"/>
      <c r="W49" s="2"/>
      <c r="X49" s="2"/>
      <c r="Y49" s="2"/>
      <c r="Z49" s="2"/>
    </row>
    <row r="50" spans="1:26">
      <c r="A50" s="2"/>
      <c r="B50" s="20">
        <v>67</v>
      </c>
      <c r="C50" s="19">
        <v>3</v>
      </c>
      <c r="D50" s="618"/>
      <c r="E50" s="621"/>
      <c r="F50" s="2"/>
      <c r="G50" s="2"/>
      <c r="H50" s="5"/>
      <c r="I50" s="2"/>
      <c r="J50" s="2"/>
      <c r="K50" s="2"/>
      <c r="L50" s="2"/>
      <c r="M50" s="2"/>
      <c r="N50" s="2"/>
      <c r="O50" s="2"/>
      <c r="P50" s="2"/>
      <c r="Q50" s="2"/>
      <c r="R50" s="2"/>
      <c r="S50" s="2"/>
      <c r="T50" s="2"/>
      <c r="U50" s="2"/>
      <c r="V50" s="2"/>
      <c r="W50" s="2"/>
      <c r="X50" s="2"/>
      <c r="Y50" s="2"/>
      <c r="Z50" s="2"/>
    </row>
    <row r="51" spans="1:26">
      <c r="A51" s="2"/>
      <c r="B51" s="20">
        <v>66</v>
      </c>
      <c r="C51" s="19">
        <v>3</v>
      </c>
      <c r="D51" s="618"/>
      <c r="E51" s="621"/>
      <c r="F51" s="2"/>
      <c r="G51" s="2"/>
      <c r="H51" s="5"/>
      <c r="I51" s="2"/>
      <c r="J51" s="2"/>
      <c r="K51" s="2"/>
      <c r="L51" s="2"/>
      <c r="M51" s="2"/>
      <c r="N51" s="2"/>
      <c r="O51" s="2"/>
      <c r="P51" s="2"/>
      <c r="Q51" s="2"/>
      <c r="R51" s="2"/>
      <c r="S51" s="2"/>
      <c r="T51" s="2"/>
      <c r="U51" s="2"/>
      <c r="V51" s="2"/>
      <c r="W51" s="2"/>
      <c r="X51" s="2"/>
      <c r="Y51" s="2"/>
      <c r="Z51" s="2"/>
    </row>
    <row r="52" spans="1:26" ht="12.75" customHeight="1">
      <c r="A52" s="2"/>
      <c r="B52" s="20">
        <v>65</v>
      </c>
      <c r="C52" s="19">
        <v>3.1</v>
      </c>
      <c r="D52" s="618"/>
      <c r="E52" s="621"/>
      <c r="F52" s="2"/>
      <c r="G52" s="2"/>
      <c r="H52" s="5"/>
      <c r="I52" s="2"/>
      <c r="J52" s="2"/>
      <c r="K52" s="2"/>
      <c r="L52" s="2"/>
      <c r="M52" s="2"/>
      <c r="N52" s="2"/>
      <c r="O52" s="2"/>
      <c r="P52" s="2"/>
      <c r="Q52" s="2"/>
      <c r="R52" s="2"/>
      <c r="S52" s="2"/>
      <c r="T52" s="2"/>
      <c r="U52" s="2"/>
      <c r="V52" s="2"/>
      <c r="W52" s="2"/>
      <c r="X52" s="2"/>
      <c r="Y52" s="2"/>
      <c r="Z52" s="2"/>
    </row>
    <row r="53" spans="1:26">
      <c r="A53" s="2"/>
      <c r="B53" s="20">
        <v>64</v>
      </c>
      <c r="C53" s="19">
        <v>3.2</v>
      </c>
      <c r="D53" s="618"/>
      <c r="E53" s="621"/>
      <c r="F53" s="2"/>
      <c r="G53" s="2"/>
      <c r="H53" s="5"/>
      <c r="I53" s="2"/>
      <c r="J53" s="2"/>
      <c r="K53" s="2"/>
      <c r="L53" s="2"/>
      <c r="M53" s="2"/>
      <c r="N53" s="2"/>
      <c r="O53" s="2"/>
      <c r="P53" s="2"/>
      <c r="Q53" s="2"/>
      <c r="R53" s="2"/>
      <c r="S53" s="2"/>
      <c r="T53" s="2"/>
      <c r="U53" s="2"/>
      <c r="V53" s="2"/>
      <c r="W53" s="2"/>
      <c r="X53" s="2"/>
      <c r="Y53" s="2"/>
      <c r="Z53" s="2"/>
    </row>
    <row r="54" spans="1:26">
      <c r="A54" s="2"/>
      <c r="B54" s="20">
        <v>63</v>
      </c>
      <c r="C54" s="19">
        <v>3.2</v>
      </c>
      <c r="D54" s="618"/>
      <c r="E54" s="621"/>
      <c r="F54" s="2"/>
      <c r="G54" s="2"/>
      <c r="H54" s="5"/>
      <c r="I54" s="2"/>
      <c r="J54" s="2"/>
      <c r="K54" s="2"/>
      <c r="L54" s="2"/>
      <c r="M54" s="2"/>
      <c r="N54" s="2"/>
      <c r="O54" s="2"/>
      <c r="P54" s="2"/>
      <c r="Q54" s="2"/>
      <c r="R54" s="2"/>
      <c r="S54" s="2"/>
      <c r="T54" s="2"/>
      <c r="U54" s="2"/>
      <c r="V54" s="2"/>
      <c r="W54" s="2"/>
      <c r="X54" s="2"/>
      <c r="Y54" s="2"/>
      <c r="Z54" s="2"/>
    </row>
    <row r="55" spans="1:26">
      <c r="A55" s="2"/>
      <c r="B55" s="20">
        <v>62</v>
      </c>
      <c r="C55" s="19">
        <v>3.3</v>
      </c>
      <c r="D55" s="618"/>
      <c r="E55" s="621"/>
      <c r="F55" s="2"/>
      <c r="G55" s="2"/>
      <c r="H55" s="5"/>
      <c r="I55" s="2"/>
      <c r="J55" s="2"/>
      <c r="K55" s="2"/>
      <c r="L55" s="2"/>
      <c r="M55" s="2"/>
      <c r="N55" s="2"/>
      <c r="O55" s="2"/>
      <c r="P55" s="2"/>
      <c r="Q55" s="2"/>
      <c r="R55" s="2"/>
      <c r="S55" s="2"/>
      <c r="T55" s="2"/>
      <c r="U55" s="2"/>
      <c r="V55" s="2"/>
      <c r="W55" s="2"/>
      <c r="X55" s="2"/>
      <c r="Y55" s="2"/>
      <c r="Z55" s="2"/>
    </row>
    <row r="56" spans="1:26">
      <c r="A56" s="2"/>
      <c r="B56" s="20">
        <v>61</v>
      </c>
      <c r="C56" s="19">
        <v>3.3</v>
      </c>
      <c r="D56" s="618"/>
      <c r="E56" s="621"/>
      <c r="F56" s="2"/>
      <c r="G56" s="2"/>
      <c r="H56" s="5"/>
      <c r="I56" s="2"/>
      <c r="J56" s="2"/>
      <c r="K56" s="2"/>
      <c r="L56" s="2"/>
      <c r="M56" s="2"/>
      <c r="N56" s="2"/>
      <c r="O56" s="2"/>
      <c r="P56" s="2"/>
      <c r="Q56" s="2"/>
      <c r="R56" s="2"/>
      <c r="S56" s="2"/>
      <c r="T56" s="2"/>
      <c r="U56" s="2"/>
      <c r="V56" s="2"/>
      <c r="W56" s="2"/>
      <c r="X56" s="2"/>
      <c r="Y56" s="2"/>
      <c r="Z56" s="2"/>
    </row>
    <row r="57" spans="1:26" ht="12.75" customHeight="1">
      <c r="A57" s="2"/>
      <c r="B57" s="20">
        <v>60</v>
      </c>
      <c r="C57" s="19">
        <v>3.4</v>
      </c>
      <c r="D57" s="618"/>
      <c r="E57" s="621"/>
      <c r="F57" s="2"/>
      <c r="G57" s="2"/>
      <c r="H57" s="5"/>
      <c r="I57" s="2"/>
      <c r="J57" s="2"/>
      <c r="K57" s="2"/>
      <c r="L57" s="2"/>
      <c r="M57" s="2"/>
      <c r="N57" s="2"/>
      <c r="O57" s="2"/>
      <c r="P57" s="2"/>
      <c r="Q57" s="2"/>
      <c r="R57" s="2"/>
      <c r="S57" s="2"/>
      <c r="T57" s="2"/>
      <c r="U57" s="2"/>
      <c r="V57" s="2"/>
      <c r="W57" s="2"/>
      <c r="X57" s="2"/>
      <c r="Y57" s="2"/>
      <c r="Z57" s="2"/>
    </row>
    <row r="58" spans="1:26">
      <c r="A58" s="2"/>
      <c r="B58" s="20">
        <v>59</v>
      </c>
      <c r="C58" s="19">
        <v>3.5</v>
      </c>
      <c r="D58" s="618"/>
      <c r="E58" s="621"/>
      <c r="F58" s="2"/>
      <c r="G58" s="2"/>
      <c r="H58" s="5"/>
      <c r="I58" s="2"/>
      <c r="J58" s="2"/>
      <c r="K58" s="2"/>
      <c r="L58" s="2"/>
      <c r="M58" s="2"/>
      <c r="N58" s="2"/>
      <c r="O58" s="2"/>
      <c r="P58" s="2"/>
      <c r="Q58" s="2"/>
      <c r="R58" s="2"/>
      <c r="S58" s="2"/>
      <c r="T58" s="2"/>
      <c r="U58" s="2"/>
      <c r="V58" s="2"/>
      <c r="W58" s="2"/>
      <c r="X58" s="2"/>
      <c r="Y58" s="2"/>
      <c r="Z58" s="2"/>
    </row>
    <row r="59" spans="1:26" ht="13.5" customHeight="1" thickBot="1">
      <c r="A59" s="2"/>
      <c r="B59" s="18">
        <v>58</v>
      </c>
      <c r="C59" s="17">
        <v>3.5</v>
      </c>
      <c r="D59" s="619"/>
      <c r="E59" s="622"/>
      <c r="F59" s="2"/>
      <c r="G59" s="2"/>
      <c r="H59" s="5"/>
      <c r="I59" s="2"/>
      <c r="J59" s="2"/>
      <c r="K59" s="2"/>
      <c r="L59" s="2"/>
      <c r="M59" s="2"/>
      <c r="N59" s="2"/>
      <c r="O59" s="2"/>
      <c r="P59" s="2"/>
      <c r="Q59" s="2"/>
      <c r="R59" s="2"/>
      <c r="S59" s="2"/>
      <c r="T59" s="2"/>
      <c r="U59" s="2"/>
      <c r="V59" s="2"/>
      <c r="W59" s="2"/>
      <c r="X59" s="2"/>
      <c r="Y59" s="2"/>
      <c r="Z59" s="2"/>
    </row>
    <row r="60" spans="1:26">
      <c r="A60" s="2"/>
      <c r="B60" s="16">
        <v>57</v>
      </c>
      <c r="C60" s="15">
        <v>3.6</v>
      </c>
      <c r="D60" s="597" t="s">
        <v>25</v>
      </c>
      <c r="E60" s="599" t="s">
        <v>24</v>
      </c>
      <c r="F60" s="2"/>
      <c r="G60" s="2"/>
      <c r="H60" s="5"/>
      <c r="I60" s="2"/>
      <c r="J60" s="2"/>
      <c r="K60" s="2"/>
      <c r="L60" s="2"/>
      <c r="M60" s="2"/>
      <c r="N60" s="2"/>
      <c r="O60" s="2"/>
      <c r="P60" s="2"/>
      <c r="Q60" s="2"/>
      <c r="R60" s="2"/>
      <c r="S60" s="2"/>
      <c r="T60" s="2"/>
      <c r="U60" s="2"/>
      <c r="V60" s="2"/>
      <c r="W60" s="2"/>
      <c r="X60" s="2"/>
      <c r="Y60" s="2"/>
      <c r="Z60" s="2"/>
    </row>
    <row r="61" spans="1:26" ht="12.75" customHeight="1">
      <c r="A61" s="2"/>
      <c r="B61" s="16">
        <v>56</v>
      </c>
      <c r="C61" s="15">
        <v>3.6</v>
      </c>
      <c r="D61" s="597"/>
      <c r="E61" s="599"/>
      <c r="F61" s="2"/>
      <c r="G61" s="2"/>
      <c r="H61" s="5"/>
      <c r="I61" s="2"/>
      <c r="J61" s="2"/>
      <c r="K61" s="2"/>
      <c r="L61" s="2"/>
      <c r="M61" s="2"/>
      <c r="N61" s="2"/>
      <c r="O61" s="2"/>
      <c r="P61" s="2"/>
      <c r="Q61" s="2"/>
      <c r="R61" s="2"/>
      <c r="S61" s="2"/>
      <c r="T61" s="2"/>
      <c r="U61" s="2"/>
      <c r="V61" s="2"/>
      <c r="W61" s="2"/>
      <c r="X61" s="2"/>
      <c r="Y61" s="2"/>
      <c r="Z61" s="2"/>
    </row>
    <row r="62" spans="1:26" ht="12.75" customHeight="1">
      <c r="A62" s="2"/>
      <c r="B62" s="16">
        <v>55</v>
      </c>
      <c r="C62" s="15">
        <v>3.7</v>
      </c>
      <c r="D62" s="597"/>
      <c r="E62" s="599"/>
      <c r="F62" s="2"/>
      <c r="G62" s="2"/>
      <c r="H62" s="5"/>
      <c r="I62" s="2"/>
      <c r="J62" s="2"/>
      <c r="K62" s="2"/>
      <c r="L62" s="2"/>
      <c r="M62" s="2"/>
      <c r="N62" s="2"/>
      <c r="O62" s="2"/>
      <c r="P62" s="2"/>
      <c r="Q62" s="2"/>
      <c r="R62" s="2"/>
      <c r="S62" s="2"/>
      <c r="T62" s="2"/>
      <c r="U62" s="2"/>
      <c r="V62" s="2"/>
      <c r="W62" s="2"/>
      <c r="X62" s="2"/>
      <c r="Y62" s="2"/>
      <c r="Z62" s="2"/>
    </row>
    <row r="63" spans="1:26" ht="12.75" customHeight="1">
      <c r="A63" s="2"/>
      <c r="B63" s="16">
        <v>54</v>
      </c>
      <c r="C63" s="15">
        <v>3.8</v>
      </c>
      <c r="D63" s="597"/>
      <c r="E63" s="599"/>
      <c r="F63" s="2"/>
      <c r="G63" s="2"/>
      <c r="H63" s="5"/>
      <c r="I63" s="2"/>
      <c r="J63" s="2"/>
      <c r="K63" s="2"/>
      <c r="L63" s="2"/>
      <c r="M63" s="2"/>
      <c r="N63" s="2"/>
      <c r="O63" s="2"/>
      <c r="P63" s="2"/>
      <c r="Q63" s="2"/>
      <c r="R63" s="2"/>
      <c r="S63" s="2"/>
      <c r="T63" s="2"/>
      <c r="U63" s="2"/>
      <c r="V63" s="2"/>
      <c r="W63" s="2"/>
      <c r="X63" s="2"/>
      <c r="Y63" s="2"/>
      <c r="Z63" s="2"/>
    </row>
    <row r="64" spans="1:26" ht="14.25" customHeight="1">
      <c r="A64" s="2"/>
      <c r="B64" s="16">
        <v>53</v>
      </c>
      <c r="C64" s="15">
        <v>3.8</v>
      </c>
      <c r="D64" s="597"/>
      <c r="E64" s="599"/>
      <c r="F64" s="2"/>
      <c r="G64" s="2"/>
      <c r="H64" s="5"/>
      <c r="I64" s="2"/>
      <c r="J64" s="2"/>
      <c r="K64" s="2"/>
      <c r="L64" s="2"/>
      <c r="M64" s="2"/>
      <c r="N64" s="2"/>
      <c r="O64" s="2"/>
      <c r="P64" s="2"/>
      <c r="Q64" s="2"/>
      <c r="R64" s="2"/>
      <c r="S64" s="2"/>
      <c r="T64" s="2"/>
      <c r="U64" s="2"/>
      <c r="V64" s="2"/>
      <c r="W64" s="2"/>
      <c r="X64" s="2"/>
      <c r="Y64" s="2"/>
      <c r="Z64" s="2"/>
    </row>
    <row r="65" spans="1:26">
      <c r="A65" s="2"/>
      <c r="B65" s="16">
        <v>52</v>
      </c>
      <c r="C65" s="15">
        <v>3.9</v>
      </c>
      <c r="D65" s="597"/>
      <c r="E65" s="599"/>
      <c r="F65" s="2"/>
      <c r="G65" s="2"/>
      <c r="H65" s="5"/>
      <c r="I65" s="2"/>
      <c r="J65" s="2"/>
      <c r="K65" s="2"/>
      <c r="L65" s="2"/>
      <c r="M65" s="2"/>
      <c r="N65" s="2"/>
      <c r="O65" s="2"/>
      <c r="P65" s="2"/>
      <c r="Q65" s="2"/>
      <c r="R65" s="2"/>
      <c r="S65" s="2"/>
      <c r="T65" s="2"/>
      <c r="U65" s="2"/>
      <c r="V65" s="2"/>
      <c r="W65" s="2"/>
      <c r="X65" s="2"/>
      <c r="Y65" s="2"/>
      <c r="Z65" s="2"/>
    </row>
    <row r="66" spans="1:26">
      <c r="A66" s="2"/>
      <c r="B66" s="16">
        <v>51</v>
      </c>
      <c r="C66" s="15">
        <v>3.9</v>
      </c>
      <c r="D66" s="597"/>
      <c r="E66" s="599"/>
      <c r="F66" s="2"/>
      <c r="G66" s="2"/>
      <c r="H66" s="5"/>
      <c r="I66" s="2"/>
      <c r="J66" s="2"/>
      <c r="K66" s="2"/>
      <c r="L66" s="2"/>
      <c r="M66" s="2"/>
      <c r="N66" s="2"/>
      <c r="O66" s="2"/>
      <c r="P66" s="2"/>
      <c r="Q66" s="2"/>
      <c r="R66" s="2"/>
      <c r="S66" s="2"/>
      <c r="T66" s="2"/>
      <c r="U66" s="2"/>
      <c r="V66" s="2"/>
      <c r="W66" s="2"/>
      <c r="X66" s="2"/>
      <c r="Y66" s="2"/>
      <c r="Z66" s="2"/>
    </row>
    <row r="67" spans="1:26" ht="13.8" thickBot="1">
      <c r="A67" s="2"/>
      <c r="B67" s="16">
        <v>50</v>
      </c>
      <c r="C67" s="15">
        <v>4</v>
      </c>
      <c r="D67" s="598"/>
      <c r="E67" s="600"/>
      <c r="F67" s="2"/>
      <c r="G67" s="2"/>
      <c r="H67" s="5"/>
      <c r="I67" s="2"/>
      <c r="J67" s="2"/>
      <c r="K67" s="2"/>
      <c r="L67" s="2"/>
      <c r="M67" s="2"/>
      <c r="N67" s="2"/>
      <c r="O67" s="2"/>
      <c r="P67" s="2"/>
      <c r="Q67" s="2"/>
      <c r="R67" s="2"/>
      <c r="S67" s="2"/>
      <c r="T67" s="2"/>
      <c r="U67" s="2"/>
      <c r="V67" s="2"/>
      <c r="W67" s="2"/>
      <c r="X67" s="2"/>
      <c r="Y67" s="2"/>
      <c r="Z67" s="2"/>
    </row>
    <row r="68" spans="1:26" ht="13.5" customHeight="1">
      <c r="A68" s="2"/>
      <c r="B68" s="14">
        <v>49</v>
      </c>
      <c r="C68" s="13">
        <v>5</v>
      </c>
      <c r="D68" s="601" t="s">
        <v>23</v>
      </c>
      <c r="E68" s="604" t="s">
        <v>22</v>
      </c>
      <c r="F68" s="2"/>
      <c r="G68" s="2"/>
      <c r="H68" s="5"/>
      <c r="I68" s="2"/>
      <c r="J68" s="2"/>
      <c r="K68" s="2"/>
      <c r="L68" s="2"/>
      <c r="M68" s="2"/>
      <c r="N68" s="2"/>
      <c r="O68" s="2"/>
      <c r="P68" s="2"/>
      <c r="Q68" s="2"/>
      <c r="R68" s="2"/>
      <c r="S68" s="2"/>
      <c r="T68" s="2"/>
      <c r="U68" s="2"/>
      <c r="V68" s="2"/>
      <c r="W68" s="2"/>
      <c r="X68" s="2"/>
      <c r="Y68" s="2"/>
      <c r="Z68" s="2"/>
    </row>
    <row r="69" spans="1:26">
      <c r="A69" s="2"/>
      <c r="B69" s="12">
        <v>48</v>
      </c>
      <c r="C69" s="11">
        <v>5</v>
      </c>
      <c r="D69" s="602"/>
      <c r="E69" s="605"/>
      <c r="F69" s="2"/>
      <c r="G69" s="2"/>
      <c r="H69" s="5"/>
      <c r="I69" s="2"/>
      <c r="J69" s="2"/>
      <c r="K69" s="2"/>
      <c r="L69" s="2"/>
      <c r="M69" s="2"/>
      <c r="N69" s="2"/>
      <c r="O69" s="2"/>
      <c r="P69" s="2"/>
      <c r="Q69" s="2"/>
      <c r="R69" s="2"/>
      <c r="S69" s="2"/>
      <c r="T69" s="2"/>
      <c r="U69" s="2"/>
      <c r="V69" s="2"/>
      <c r="W69" s="2"/>
      <c r="X69" s="2"/>
      <c r="Y69" s="2"/>
      <c r="Z69" s="2"/>
    </row>
    <row r="70" spans="1:26" ht="12.75" customHeight="1">
      <c r="A70" s="2"/>
      <c r="B70" s="12">
        <v>47</v>
      </c>
      <c r="C70" s="11">
        <v>5</v>
      </c>
      <c r="D70" s="602"/>
      <c r="E70" s="605"/>
      <c r="F70" s="2"/>
      <c r="G70" s="2"/>
      <c r="H70" s="5"/>
      <c r="I70" s="2"/>
      <c r="J70" s="2"/>
      <c r="K70" s="2"/>
      <c r="L70" s="2"/>
      <c r="M70" s="2"/>
      <c r="N70" s="2"/>
      <c r="O70" s="2"/>
      <c r="P70" s="2"/>
      <c r="Q70" s="2"/>
      <c r="R70" s="2"/>
      <c r="S70" s="2"/>
      <c r="T70" s="2"/>
      <c r="U70" s="2"/>
      <c r="V70" s="2"/>
      <c r="W70" s="2"/>
      <c r="X70" s="2"/>
      <c r="Y70" s="2"/>
      <c r="Z70" s="2"/>
    </row>
    <row r="71" spans="1:26" ht="12.75" customHeight="1">
      <c r="A71" s="2"/>
      <c r="B71" s="12">
        <v>46</v>
      </c>
      <c r="C71" s="11">
        <v>5</v>
      </c>
      <c r="D71" s="602"/>
      <c r="E71" s="605"/>
      <c r="F71" s="2"/>
      <c r="G71" s="2"/>
      <c r="H71" s="5"/>
      <c r="I71" s="2"/>
      <c r="J71" s="2"/>
      <c r="K71" s="2"/>
      <c r="L71" s="2"/>
      <c r="M71" s="2"/>
      <c r="N71" s="2"/>
      <c r="O71" s="2"/>
      <c r="P71" s="2"/>
      <c r="Q71" s="2"/>
      <c r="R71" s="2"/>
      <c r="S71" s="2"/>
      <c r="T71" s="2"/>
      <c r="U71" s="2"/>
      <c r="V71" s="2"/>
      <c r="W71" s="2"/>
      <c r="X71" s="2"/>
      <c r="Y71" s="2"/>
      <c r="Z71" s="2"/>
    </row>
    <row r="72" spans="1:26">
      <c r="A72" s="2"/>
      <c r="B72" s="12">
        <v>45</v>
      </c>
      <c r="C72" s="11">
        <v>5</v>
      </c>
      <c r="D72" s="602"/>
      <c r="E72" s="605"/>
      <c r="F72" s="2"/>
      <c r="G72" s="2"/>
      <c r="H72" s="5"/>
      <c r="I72" s="2"/>
      <c r="J72" s="2"/>
      <c r="K72" s="2"/>
      <c r="L72" s="2"/>
      <c r="M72" s="2"/>
      <c r="N72" s="2"/>
      <c r="O72" s="2"/>
      <c r="P72" s="2"/>
      <c r="Q72" s="2"/>
      <c r="R72" s="2"/>
      <c r="S72" s="2"/>
      <c r="T72" s="2"/>
      <c r="U72" s="2"/>
      <c r="V72" s="2"/>
      <c r="W72" s="2"/>
      <c r="X72" s="2"/>
      <c r="Y72" s="2"/>
      <c r="Z72" s="2"/>
    </row>
    <row r="73" spans="1:26">
      <c r="A73" s="2"/>
      <c r="B73" s="12">
        <v>44</v>
      </c>
      <c r="C73" s="11">
        <v>5</v>
      </c>
      <c r="D73" s="602"/>
      <c r="E73" s="605"/>
      <c r="F73" s="2"/>
      <c r="G73" s="2"/>
      <c r="H73" s="5"/>
      <c r="I73" s="2"/>
      <c r="J73" s="2"/>
      <c r="K73" s="2"/>
      <c r="L73" s="2"/>
      <c r="M73" s="2"/>
      <c r="N73" s="2"/>
      <c r="O73" s="2"/>
      <c r="P73" s="2"/>
      <c r="Q73" s="2"/>
      <c r="R73" s="2"/>
      <c r="S73" s="2"/>
      <c r="T73" s="2"/>
      <c r="U73" s="2"/>
      <c r="V73" s="2"/>
      <c r="W73" s="2"/>
      <c r="X73" s="2"/>
      <c r="Y73" s="2"/>
      <c r="Z73" s="2"/>
    </row>
    <row r="74" spans="1:26">
      <c r="A74" s="2"/>
      <c r="B74" s="12">
        <v>43</v>
      </c>
      <c r="C74" s="11">
        <v>5</v>
      </c>
      <c r="D74" s="602"/>
      <c r="E74" s="605"/>
      <c r="F74" s="2"/>
      <c r="G74" s="2"/>
      <c r="H74" s="5"/>
      <c r="I74" s="2"/>
      <c r="J74" s="2"/>
      <c r="K74" s="2"/>
      <c r="L74" s="2"/>
      <c r="M74" s="2"/>
      <c r="N74" s="2"/>
      <c r="O74" s="2"/>
      <c r="P74" s="2"/>
      <c r="Q74" s="2"/>
      <c r="R74" s="2"/>
      <c r="S74" s="2"/>
      <c r="T74" s="2"/>
      <c r="U74" s="2"/>
      <c r="V74" s="2"/>
      <c r="W74" s="2"/>
      <c r="X74" s="2"/>
      <c r="Y74" s="2"/>
      <c r="Z74" s="2"/>
    </row>
    <row r="75" spans="1:26">
      <c r="A75" s="2"/>
      <c r="B75" s="12">
        <v>42</v>
      </c>
      <c r="C75" s="11">
        <v>5</v>
      </c>
      <c r="D75" s="602"/>
      <c r="E75" s="605"/>
      <c r="F75" s="2"/>
      <c r="G75" s="2"/>
      <c r="H75" s="5"/>
      <c r="I75" s="2"/>
      <c r="J75" s="2"/>
      <c r="K75" s="2"/>
      <c r="L75" s="2"/>
      <c r="M75" s="2"/>
      <c r="N75" s="2"/>
      <c r="O75" s="2"/>
      <c r="P75" s="2"/>
      <c r="Q75" s="2"/>
      <c r="R75" s="2"/>
      <c r="S75" s="2"/>
      <c r="T75" s="2"/>
      <c r="U75" s="2"/>
      <c r="V75" s="2"/>
      <c r="W75" s="2"/>
      <c r="X75" s="2"/>
      <c r="Y75" s="2"/>
      <c r="Z75" s="2"/>
    </row>
    <row r="76" spans="1:26">
      <c r="A76" s="2"/>
      <c r="B76" s="12">
        <v>41</v>
      </c>
      <c r="C76" s="11">
        <v>5</v>
      </c>
      <c r="D76" s="602"/>
      <c r="E76" s="605"/>
      <c r="F76" s="2"/>
      <c r="G76" s="2"/>
      <c r="H76" s="5"/>
      <c r="I76" s="2"/>
      <c r="J76" s="2"/>
      <c r="K76" s="2"/>
      <c r="L76" s="2"/>
      <c r="M76" s="2"/>
      <c r="N76" s="2"/>
      <c r="O76" s="2"/>
      <c r="P76" s="2"/>
      <c r="Q76" s="2"/>
      <c r="R76" s="2"/>
      <c r="S76" s="2"/>
      <c r="T76" s="2"/>
      <c r="U76" s="2"/>
      <c r="V76" s="2"/>
      <c r="W76" s="2"/>
      <c r="X76" s="2"/>
      <c r="Y76" s="2"/>
      <c r="Z76" s="2"/>
    </row>
    <row r="77" spans="1:26">
      <c r="A77" s="2"/>
      <c r="B77" s="12">
        <v>40</v>
      </c>
      <c r="C77" s="11">
        <v>5</v>
      </c>
      <c r="D77" s="602"/>
      <c r="E77" s="605"/>
      <c r="F77" s="2"/>
      <c r="G77" s="2"/>
      <c r="H77" s="5"/>
      <c r="I77" s="2"/>
      <c r="J77" s="2"/>
      <c r="K77" s="2"/>
      <c r="L77" s="2"/>
      <c r="M77" s="2"/>
      <c r="N77" s="2"/>
      <c r="O77" s="2"/>
      <c r="P77" s="2"/>
      <c r="Q77" s="2"/>
      <c r="R77" s="2"/>
      <c r="S77" s="2"/>
      <c r="T77" s="2"/>
      <c r="U77" s="2"/>
      <c r="V77" s="2"/>
      <c r="W77" s="2"/>
      <c r="X77" s="2"/>
      <c r="Y77" s="2"/>
      <c r="Z77" s="2"/>
    </row>
    <row r="78" spans="1:26">
      <c r="A78" s="2"/>
      <c r="B78" s="12">
        <v>39</v>
      </c>
      <c r="C78" s="11">
        <v>5</v>
      </c>
      <c r="D78" s="602"/>
      <c r="E78" s="605"/>
      <c r="F78" s="2"/>
      <c r="G78" s="2"/>
      <c r="H78" s="5"/>
      <c r="I78" s="2"/>
      <c r="J78" s="2"/>
      <c r="K78" s="2"/>
      <c r="L78" s="2"/>
      <c r="M78" s="2"/>
      <c r="N78" s="2"/>
      <c r="O78" s="2"/>
      <c r="P78" s="2"/>
      <c r="Q78" s="2"/>
      <c r="R78" s="2"/>
      <c r="S78" s="2"/>
      <c r="T78" s="2"/>
      <c r="U78" s="2"/>
      <c r="V78" s="2"/>
      <c r="W78" s="2"/>
      <c r="X78" s="2"/>
      <c r="Y78" s="2"/>
      <c r="Z78" s="2"/>
    </row>
    <row r="79" spans="1:26">
      <c r="A79" s="2"/>
      <c r="B79" s="12">
        <v>38</v>
      </c>
      <c r="C79" s="11">
        <v>5</v>
      </c>
      <c r="D79" s="602"/>
      <c r="E79" s="605"/>
      <c r="F79" s="2"/>
      <c r="G79" s="2"/>
      <c r="H79" s="5"/>
      <c r="I79" s="2"/>
      <c r="J79" s="2"/>
      <c r="K79" s="2"/>
      <c r="L79" s="2"/>
      <c r="M79" s="2"/>
      <c r="N79" s="2"/>
      <c r="O79" s="2"/>
      <c r="P79" s="2"/>
      <c r="Q79" s="2"/>
      <c r="R79" s="2"/>
      <c r="S79" s="2"/>
      <c r="T79" s="2"/>
      <c r="U79" s="2"/>
      <c r="V79" s="2"/>
      <c r="W79" s="2"/>
      <c r="X79" s="2"/>
      <c r="Y79" s="2"/>
      <c r="Z79" s="2"/>
    </row>
    <row r="80" spans="1:26">
      <c r="A80" s="2"/>
      <c r="B80" s="12">
        <v>37</v>
      </c>
      <c r="C80" s="11">
        <v>5</v>
      </c>
      <c r="D80" s="602"/>
      <c r="E80" s="605"/>
      <c r="F80" s="2"/>
      <c r="G80" s="2"/>
      <c r="H80" s="5"/>
      <c r="I80" s="2"/>
      <c r="J80" s="2"/>
      <c r="K80" s="2"/>
      <c r="L80" s="2"/>
      <c r="M80" s="2"/>
      <c r="N80" s="2"/>
      <c r="O80" s="2"/>
      <c r="P80" s="2"/>
      <c r="Q80" s="2"/>
      <c r="R80" s="2"/>
      <c r="S80" s="2"/>
      <c r="T80" s="2"/>
      <c r="U80" s="2"/>
      <c r="V80" s="2"/>
      <c r="W80" s="2"/>
      <c r="X80" s="2"/>
      <c r="Y80" s="2"/>
      <c r="Z80" s="2"/>
    </row>
    <row r="81" spans="1:26">
      <c r="A81" s="2"/>
      <c r="B81" s="12">
        <v>36</v>
      </c>
      <c r="C81" s="11">
        <v>5</v>
      </c>
      <c r="D81" s="602"/>
      <c r="E81" s="605"/>
      <c r="F81" s="2"/>
      <c r="G81" s="2"/>
      <c r="H81" s="5"/>
      <c r="I81" s="2"/>
      <c r="J81" s="2"/>
      <c r="K81" s="2"/>
      <c r="L81" s="2"/>
      <c r="M81" s="2"/>
      <c r="N81" s="2"/>
      <c r="O81" s="2"/>
      <c r="P81" s="2"/>
      <c r="Q81" s="2"/>
      <c r="R81" s="2"/>
      <c r="S81" s="2"/>
      <c r="T81" s="2"/>
      <c r="U81" s="2"/>
      <c r="V81" s="2"/>
      <c r="W81" s="2"/>
      <c r="X81" s="2"/>
      <c r="Y81" s="2"/>
      <c r="Z81" s="2"/>
    </row>
    <row r="82" spans="1:26">
      <c r="A82" s="2"/>
      <c r="B82" s="12">
        <v>35</v>
      </c>
      <c r="C82" s="11">
        <v>5</v>
      </c>
      <c r="D82" s="602"/>
      <c r="E82" s="605"/>
      <c r="F82" s="2"/>
      <c r="G82" s="2"/>
      <c r="H82" s="5"/>
      <c r="I82" s="2"/>
      <c r="J82" s="2"/>
      <c r="K82" s="2"/>
      <c r="L82" s="2"/>
      <c r="M82" s="2"/>
      <c r="N82" s="2"/>
      <c r="O82" s="2"/>
      <c r="P82" s="2"/>
      <c r="Q82" s="2"/>
      <c r="R82" s="2"/>
      <c r="S82" s="2"/>
      <c r="T82" s="2"/>
      <c r="U82" s="2"/>
      <c r="V82" s="2"/>
      <c r="W82" s="2"/>
      <c r="X82" s="2"/>
      <c r="Y82" s="2"/>
      <c r="Z82" s="2"/>
    </row>
    <row r="83" spans="1:26">
      <c r="A83" s="2"/>
      <c r="B83" s="12">
        <v>34</v>
      </c>
      <c r="C83" s="11">
        <v>5</v>
      </c>
      <c r="D83" s="602"/>
      <c r="E83" s="605"/>
      <c r="F83" s="2"/>
      <c r="G83" s="2"/>
      <c r="H83" s="5"/>
      <c r="I83" s="2"/>
      <c r="J83" s="2"/>
      <c r="K83" s="2"/>
      <c r="L83" s="2"/>
      <c r="M83" s="2"/>
      <c r="N83" s="2"/>
      <c r="O83" s="2"/>
      <c r="P83" s="2"/>
      <c r="Q83" s="2"/>
      <c r="R83" s="2"/>
      <c r="S83" s="2"/>
      <c r="T83" s="2"/>
      <c r="U83" s="2"/>
      <c r="V83" s="2"/>
      <c r="W83" s="2"/>
      <c r="X83" s="2"/>
      <c r="Y83" s="2"/>
      <c r="Z83" s="2"/>
    </row>
    <row r="84" spans="1:26">
      <c r="A84" s="2"/>
      <c r="B84" s="12">
        <v>33</v>
      </c>
      <c r="C84" s="11">
        <v>5</v>
      </c>
      <c r="D84" s="602"/>
      <c r="E84" s="605"/>
      <c r="F84" s="2"/>
      <c r="G84" s="2"/>
      <c r="H84" s="5"/>
      <c r="I84" s="2"/>
      <c r="J84" s="2"/>
      <c r="K84" s="2"/>
      <c r="L84" s="2"/>
      <c r="M84" s="2"/>
      <c r="N84" s="2"/>
      <c r="O84" s="2"/>
      <c r="P84" s="2"/>
      <c r="Q84" s="2"/>
      <c r="R84" s="2"/>
      <c r="S84" s="2"/>
      <c r="T84" s="2"/>
      <c r="U84" s="2"/>
      <c r="V84" s="2"/>
      <c r="W84" s="2"/>
      <c r="X84" s="2"/>
      <c r="Y84" s="2"/>
      <c r="Z84" s="2"/>
    </row>
    <row r="85" spans="1:26">
      <c r="A85" s="2"/>
      <c r="B85" s="12">
        <v>32</v>
      </c>
      <c r="C85" s="11">
        <v>5</v>
      </c>
      <c r="D85" s="602"/>
      <c r="E85" s="605"/>
      <c r="F85" s="2"/>
      <c r="G85" s="2"/>
      <c r="H85" s="5"/>
      <c r="I85" s="2"/>
      <c r="J85" s="2"/>
      <c r="K85" s="2"/>
      <c r="L85" s="2"/>
      <c r="M85" s="2"/>
      <c r="N85" s="2"/>
      <c r="O85" s="2"/>
      <c r="P85" s="2"/>
      <c r="Q85" s="2"/>
      <c r="R85" s="2"/>
      <c r="S85" s="2"/>
      <c r="T85" s="2"/>
      <c r="U85" s="2"/>
      <c r="V85" s="2"/>
      <c r="W85" s="2"/>
      <c r="X85" s="2"/>
      <c r="Y85" s="2"/>
      <c r="Z85" s="2"/>
    </row>
    <row r="86" spans="1:26">
      <c r="A86" s="2"/>
      <c r="B86" s="12">
        <v>31</v>
      </c>
      <c r="C86" s="11">
        <v>5</v>
      </c>
      <c r="D86" s="602"/>
      <c r="E86" s="605"/>
      <c r="F86" s="2"/>
      <c r="G86" s="2"/>
      <c r="H86" s="5"/>
      <c r="I86" s="2"/>
      <c r="J86" s="2"/>
      <c r="K86" s="2"/>
      <c r="L86" s="2"/>
      <c r="M86" s="2"/>
      <c r="N86" s="2"/>
      <c r="O86" s="2"/>
      <c r="P86" s="2"/>
      <c r="Q86" s="2"/>
      <c r="R86" s="2"/>
      <c r="S86" s="2"/>
      <c r="T86" s="2"/>
      <c r="U86" s="2"/>
      <c r="V86" s="2"/>
      <c r="W86" s="2"/>
      <c r="X86" s="2"/>
      <c r="Y86" s="2"/>
      <c r="Z86" s="2"/>
    </row>
    <row r="87" spans="1:26">
      <c r="A87" s="2"/>
      <c r="B87" s="12">
        <v>30</v>
      </c>
      <c r="C87" s="11">
        <v>5</v>
      </c>
      <c r="D87" s="602"/>
      <c r="E87" s="605"/>
      <c r="F87" s="2"/>
      <c r="G87" s="2"/>
      <c r="H87" s="5"/>
      <c r="I87" s="2"/>
      <c r="J87" s="2"/>
      <c r="K87" s="2"/>
      <c r="L87" s="2"/>
      <c r="M87" s="2"/>
      <c r="N87" s="2"/>
      <c r="O87" s="2"/>
      <c r="P87" s="2"/>
      <c r="Q87" s="2"/>
      <c r="R87" s="2"/>
      <c r="S87" s="2"/>
      <c r="T87" s="2"/>
      <c r="U87" s="2"/>
      <c r="V87" s="2"/>
      <c r="W87" s="2"/>
      <c r="X87" s="2"/>
      <c r="Y87" s="2"/>
      <c r="Z87" s="2"/>
    </row>
    <row r="88" spans="1:26">
      <c r="A88" s="2"/>
      <c r="B88" s="12">
        <v>29</v>
      </c>
      <c r="C88" s="11">
        <v>5</v>
      </c>
      <c r="D88" s="602"/>
      <c r="E88" s="605"/>
      <c r="F88" s="2"/>
      <c r="G88" s="2"/>
      <c r="H88" s="5"/>
      <c r="I88" s="2"/>
      <c r="J88" s="2"/>
      <c r="K88" s="2"/>
      <c r="L88" s="2"/>
      <c r="M88" s="2"/>
      <c r="N88" s="2"/>
      <c r="O88" s="2"/>
      <c r="P88" s="2"/>
      <c r="Q88" s="2"/>
      <c r="R88" s="2"/>
      <c r="S88" s="2"/>
      <c r="T88" s="2"/>
      <c r="U88" s="2"/>
      <c r="V88" s="2"/>
      <c r="W88" s="2"/>
      <c r="X88" s="2"/>
      <c r="Y88" s="2"/>
      <c r="Z88" s="2"/>
    </row>
    <row r="89" spans="1:26">
      <c r="A89" s="2"/>
      <c r="B89" s="12">
        <v>28</v>
      </c>
      <c r="C89" s="11">
        <v>5</v>
      </c>
      <c r="D89" s="602"/>
      <c r="E89" s="605"/>
      <c r="F89" s="2"/>
      <c r="G89" s="2"/>
      <c r="H89" s="5"/>
      <c r="I89" s="2"/>
      <c r="J89" s="2"/>
      <c r="K89" s="2"/>
      <c r="L89" s="2"/>
      <c r="M89" s="2"/>
      <c r="N89" s="2"/>
      <c r="O89" s="2"/>
      <c r="P89" s="2"/>
      <c r="Q89" s="2"/>
      <c r="R89" s="2"/>
      <c r="S89" s="2"/>
      <c r="T89" s="2"/>
      <c r="U89" s="2"/>
      <c r="V89" s="2"/>
      <c r="W89" s="2"/>
      <c r="X89" s="2"/>
      <c r="Y89" s="2"/>
      <c r="Z89" s="2"/>
    </row>
    <row r="90" spans="1:26">
      <c r="A90" s="2"/>
      <c r="B90" s="12">
        <v>27</v>
      </c>
      <c r="C90" s="11">
        <v>5</v>
      </c>
      <c r="D90" s="602"/>
      <c r="E90" s="605"/>
      <c r="F90" s="2"/>
      <c r="G90" s="2"/>
      <c r="H90" s="5"/>
      <c r="I90" s="2"/>
      <c r="J90" s="2"/>
      <c r="K90" s="2"/>
      <c r="L90" s="2"/>
      <c r="M90" s="2"/>
      <c r="N90" s="2"/>
      <c r="O90" s="2"/>
      <c r="P90" s="2"/>
      <c r="Q90" s="2"/>
      <c r="R90" s="2"/>
      <c r="S90" s="2"/>
      <c r="T90" s="2"/>
      <c r="U90" s="2"/>
      <c r="V90" s="2"/>
      <c r="W90" s="2"/>
      <c r="X90" s="2"/>
      <c r="Y90" s="2"/>
      <c r="Z90" s="2"/>
    </row>
    <row r="91" spans="1:26">
      <c r="A91" s="2"/>
      <c r="B91" s="12">
        <v>26</v>
      </c>
      <c r="C91" s="11">
        <v>5</v>
      </c>
      <c r="D91" s="602"/>
      <c r="E91" s="605"/>
      <c r="F91" s="2"/>
      <c r="G91" s="2"/>
      <c r="H91" s="5"/>
      <c r="I91" s="2"/>
      <c r="J91" s="2"/>
      <c r="K91" s="2"/>
      <c r="L91" s="2"/>
      <c r="M91" s="2"/>
      <c r="N91" s="2"/>
      <c r="O91" s="2"/>
      <c r="P91" s="2"/>
      <c r="Q91" s="2"/>
      <c r="R91" s="2"/>
      <c r="S91" s="2"/>
      <c r="T91" s="2"/>
      <c r="U91" s="2"/>
      <c r="V91" s="2"/>
      <c r="W91" s="2"/>
      <c r="X91" s="2"/>
      <c r="Y91" s="2"/>
      <c r="Z91" s="2"/>
    </row>
    <row r="92" spans="1:26">
      <c r="A92" s="2"/>
      <c r="B92" s="12">
        <v>25</v>
      </c>
      <c r="C92" s="11">
        <v>5</v>
      </c>
      <c r="D92" s="602"/>
      <c r="E92" s="605"/>
      <c r="F92" s="2"/>
      <c r="G92" s="2"/>
      <c r="H92" s="5"/>
      <c r="I92" s="2"/>
      <c r="J92" s="2"/>
      <c r="K92" s="2"/>
      <c r="L92" s="2"/>
      <c r="M92" s="2"/>
      <c r="N92" s="2"/>
      <c r="O92" s="2"/>
      <c r="P92" s="2"/>
      <c r="Q92" s="2"/>
      <c r="R92" s="2"/>
      <c r="S92" s="2"/>
      <c r="T92" s="2"/>
      <c r="U92" s="2"/>
      <c r="V92" s="2"/>
      <c r="W92" s="2"/>
      <c r="X92" s="2"/>
      <c r="Y92" s="2"/>
      <c r="Z92" s="2"/>
    </row>
    <row r="93" spans="1:26">
      <c r="A93" s="2"/>
      <c r="B93" s="12">
        <v>24</v>
      </c>
      <c r="C93" s="11">
        <v>5</v>
      </c>
      <c r="D93" s="602"/>
      <c r="E93" s="605"/>
      <c r="F93" s="2"/>
      <c r="G93" s="2"/>
      <c r="H93" s="5"/>
      <c r="I93" s="2"/>
      <c r="J93" s="2"/>
      <c r="K93" s="2"/>
      <c r="L93" s="2"/>
      <c r="M93" s="2"/>
      <c r="N93" s="2"/>
      <c r="O93" s="2"/>
      <c r="P93" s="2"/>
      <c r="Q93" s="2"/>
      <c r="R93" s="2"/>
      <c r="S93" s="2"/>
      <c r="T93" s="2"/>
      <c r="U93" s="2"/>
      <c r="V93" s="2"/>
      <c r="W93" s="2"/>
      <c r="X93" s="2"/>
      <c r="Y93" s="2"/>
      <c r="Z93" s="2"/>
    </row>
    <row r="94" spans="1:26">
      <c r="A94" s="2"/>
      <c r="B94" s="12">
        <v>23</v>
      </c>
      <c r="C94" s="11">
        <v>5</v>
      </c>
      <c r="D94" s="602"/>
      <c r="E94" s="605"/>
      <c r="F94" s="2"/>
      <c r="G94" s="2"/>
      <c r="H94" s="5"/>
      <c r="I94" s="2"/>
      <c r="J94" s="2"/>
      <c r="K94" s="2"/>
      <c r="L94" s="2"/>
      <c r="M94" s="2"/>
      <c r="N94" s="2"/>
      <c r="O94" s="2"/>
      <c r="P94" s="2"/>
      <c r="Q94" s="2"/>
      <c r="R94" s="2"/>
      <c r="S94" s="2"/>
      <c r="T94" s="2"/>
      <c r="U94" s="2"/>
      <c r="V94" s="2"/>
      <c r="W94" s="2"/>
      <c r="X94" s="2"/>
      <c r="Y94" s="2"/>
      <c r="Z94" s="2"/>
    </row>
    <row r="95" spans="1:26">
      <c r="A95" s="2"/>
      <c r="B95" s="12">
        <v>22</v>
      </c>
      <c r="C95" s="11">
        <v>5</v>
      </c>
      <c r="D95" s="602"/>
      <c r="E95" s="605"/>
      <c r="F95" s="2"/>
      <c r="G95" s="2"/>
      <c r="H95" s="5"/>
      <c r="I95" s="2"/>
      <c r="J95" s="2"/>
      <c r="K95" s="2"/>
      <c r="L95" s="2"/>
      <c r="M95" s="2"/>
      <c r="N95" s="2"/>
      <c r="O95" s="2"/>
      <c r="P95" s="2"/>
      <c r="Q95" s="2"/>
      <c r="R95" s="2"/>
      <c r="S95" s="2"/>
      <c r="T95" s="2"/>
      <c r="U95" s="2"/>
      <c r="V95" s="2"/>
      <c r="W95" s="2"/>
      <c r="X95" s="2"/>
      <c r="Y95" s="2"/>
      <c r="Z95" s="2"/>
    </row>
    <row r="96" spans="1:26">
      <c r="A96" s="2"/>
      <c r="B96" s="12">
        <v>21</v>
      </c>
      <c r="C96" s="11">
        <v>5</v>
      </c>
      <c r="D96" s="602"/>
      <c r="E96" s="605"/>
      <c r="F96" s="2"/>
      <c r="G96" s="2"/>
      <c r="H96" s="5"/>
      <c r="I96" s="2"/>
      <c r="J96" s="2"/>
      <c r="K96" s="2"/>
      <c r="L96" s="2"/>
      <c r="M96" s="2"/>
      <c r="N96" s="2"/>
      <c r="O96" s="2"/>
      <c r="P96" s="2"/>
      <c r="Q96" s="2"/>
      <c r="R96" s="2"/>
      <c r="S96" s="2"/>
      <c r="T96" s="2"/>
      <c r="U96" s="2"/>
      <c r="V96" s="2"/>
      <c r="W96" s="2"/>
      <c r="X96" s="2"/>
      <c r="Y96" s="2"/>
      <c r="Z96" s="2"/>
    </row>
    <row r="97" spans="1:26">
      <c r="A97" s="2"/>
      <c r="B97" s="12">
        <v>20</v>
      </c>
      <c r="C97" s="11">
        <v>5</v>
      </c>
      <c r="D97" s="602"/>
      <c r="E97" s="605"/>
      <c r="F97" s="2"/>
      <c r="G97" s="2"/>
      <c r="H97" s="5"/>
      <c r="I97" s="2"/>
      <c r="J97" s="2"/>
      <c r="K97" s="2"/>
      <c r="L97" s="2"/>
      <c r="M97" s="2"/>
      <c r="N97" s="2"/>
      <c r="O97" s="2"/>
      <c r="P97" s="2"/>
      <c r="Q97" s="2"/>
      <c r="R97" s="2"/>
      <c r="S97" s="2"/>
      <c r="T97" s="2"/>
      <c r="U97" s="2"/>
      <c r="V97" s="2"/>
      <c r="W97" s="2"/>
      <c r="X97" s="2"/>
      <c r="Y97" s="2"/>
      <c r="Z97" s="2"/>
    </row>
    <row r="98" spans="1:26">
      <c r="A98" s="2"/>
      <c r="B98" s="12">
        <v>19</v>
      </c>
      <c r="C98" s="11">
        <v>5</v>
      </c>
      <c r="D98" s="602"/>
      <c r="E98" s="605"/>
      <c r="F98" s="2"/>
      <c r="G98" s="2"/>
      <c r="H98" s="5"/>
      <c r="I98" s="2"/>
      <c r="J98" s="2"/>
      <c r="K98" s="2"/>
      <c r="L98" s="2"/>
      <c r="M98" s="2"/>
      <c r="N98" s="2"/>
      <c r="O98" s="2"/>
      <c r="P98" s="2"/>
      <c r="Q98" s="2"/>
      <c r="R98" s="2"/>
      <c r="S98" s="2"/>
      <c r="T98" s="2"/>
      <c r="U98" s="2"/>
      <c r="V98" s="2"/>
      <c r="W98" s="2"/>
      <c r="X98" s="2"/>
      <c r="Y98" s="2"/>
      <c r="Z98" s="2"/>
    </row>
    <row r="99" spans="1:26">
      <c r="A99" s="2"/>
      <c r="B99" s="12">
        <v>18</v>
      </c>
      <c r="C99" s="11">
        <v>5</v>
      </c>
      <c r="D99" s="602"/>
      <c r="E99" s="605"/>
      <c r="F99" s="2"/>
      <c r="G99" s="2"/>
      <c r="H99" s="5"/>
      <c r="I99" s="2"/>
      <c r="J99" s="2"/>
      <c r="K99" s="2"/>
      <c r="L99" s="2"/>
      <c r="M99" s="2"/>
      <c r="N99" s="2"/>
      <c r="O99" s="2"/>
      <c r="P99" s="2"/>
      <c r="Q99" s="2"/>
      <c r="R99" s="2"/>
      <c r="S99" s="2"/>
      <c r="T99" s="2"/>
      <c r="U99" s="2"/>
      <c r="V99" s="2"/>
      <c r="W99" s="2"/>
      <c r="X99" s="2"/>
      <c r="Y99" s="2"/>
      <c r="Z99" s="2"/>
    </row>
    <row r="100" spans="1:26">
      <c r="A100" s="2"/>
      <c r="B100" s="12">
        <v>17</v>
      </c>
      <c r="C100" s="11">
        <v>5</v>
      </c>
      <c r="D100" s="602"/>
      <c r="E100" s="605"/>
      <c r="F100" s="2"/>
      <c r="G100" s="2"/>
      <c r="H100" s="5"/>
      <c r="I100" s="2"/>
      <c r="J100" s="2"/>
      <c r="K100" s="2"/>
      <c r="L100" s="2"/>
      <c r="M100" s="2"/>
      <c r="N100" s="2"/>
      <c r="O100" s="2"/>
      <c r="P100" s="2"/>
      <c r="Q100" s="2"/>
      <c r="R100" s="2"/>
      <c r="S100" s="2"/>
      <c r="T100" s="2"/>
      <c r="U100" s="2"/>
      <c r="V100" s="2"/>
      <c r="W100" s="2"/>
      <c r="X100" s="2"/>
      <c r="Y100" s="2"/>
      <c r="Z100" s="2"/>
    </row>
    <row r="101" spans="1:26">
      <c r="A101" s="2"/>
      <c r="B101" s="12">
        <v>16</v>
      </c>
      <c r="C101" s="11">
        <v>5</v>
      </c>
      <c r="D101" s="602"/>
      <c r="E101" s="605"/>
      <c r="F101" s="2"/>
      <c r="G101" s="2"/>
      <c r="H101" s="5"/>
      <c r="I101" s="2"/>
      <c r="J101" s="2"/>
      <c r="K101" s="2"/>
      <c r="L101" s="2"/>
      <c r="M101" s="2"/>
      <c r="N101" s="2"/>
      <c r="O101" s="2"/>
      <c r="P101" s="2"/>
      <c r="Q101" s="2"/>
      <c r="R101" s="2"/>
      <c r="S101" s="2"/>
      <c r="T101" s="2"/>
      <c r="U101" s="2"/>
      <c r="V101" s="2"/>
      <c r="W101" s="2"/>
      <c r="X101" s="2"/>
      <c r="Y101" s="2"/>
      <c r="Z101" s="2"/>
    </row>
    <row r="102" spans="1:26">
      <c r="A102" s="2"/>
      <c r="B102" s="12">
        <v>15</v>
      </c>
      <c r="C102" s="11">
        <v>5</v>
      </c>
      <c r="D102" s="602"/>
      <c r="E102" s="605"/>
      <c r="F102" s="2"/>
      <c r="G102" s="2"/>
      <c r="H102" s="5"/>
      <c r="I102" s="2"/>
      <c r="J102" s="2"/>
      <c r="K102" s="2"/>
      <c r="L102" s="5"/>
      <c r="M102" s="2"/>
      <c r="N102" s="2"/>
      <c r="O102" s="2"/>
      <c r="P102" s="2"/>
      <c r="Q102" s="2"/>
      <c r="R102" s="2"/>
      <c r="S102" s="2"/>
      <c r="T102" s="2"/>
      <c r="U102" s="2"/>
      <c r="V102" s="2"/>
      <c r="W102" s="2"/>
      <c r="X102" s="2"/>
      <c r="Y102" s="2"/>
      <c r="Z102" s="2"/>
    </row>
    <row r="103" spans="1:26">
      <c r="A103" s="2"/>
      <c r="B103" s="12">
        <v>14</v>
      </c>
      <c r="C103" s="11">
        <v>5</v>
      </c>
      <c r="D103" s="602"/>
      <c r="E103" s="605"/>
      <c r="F103" s="2"/>
      <c r="G103" s="2"/>
      <c r="H103" s="5"/>
      <c r="I103" s="2"/>
      <c r="J103" s="2"/>
      <c r="K103" s="2"/>
      <c r="L103" s="5"/>
      <c r="M103" s="2"/>
      <c r="N103" s="2"/>
      <c r="O103" s="2"/>
      <c r="P103" s="2"/>
      <c r="Q103" s="2"/>
      <c r="R103" s="2"/>
      <c r="S103" s="2"/>
      <c r="T103" s="2"/>
      <c r="U103" s="2"/>
      <c r="V103" s="2"/>
      <c r="W103" s="2"/>
      <c r="X103" s="2"/>
      <c r="Y103" s="2"/>
      <c r="Z103" s="2"/>
    </row>
    <row r="104" spans="1:26">
      <c r="A104" s="2"/>
      <c r="B104" s="12">
        <v>13</v>
      </c>
      <c r="C104" s="11">
        <v>5</v>
      </c>
      <c r="D104" s="602"/>
      <c r="E104" s="605"/>
      <c r="F104" s="2"/>
      <c r="G104" s="2"/>
      <c r="H104" s="5"/>
      <c r="I104" s="2"/>
      <c r="J104" s="2"/>
      <c r="K104" s="2"/>
      <c r="L104" s="5"/>
      <c r="M104" s="2"/>
      <c r="N104" s="2"/>
      <c r="O104" s="2"/>
      <c r="P104" s="2"/>
      <c r="Q104" s="2"/>
      <c r="R104" s="2"/>
      <c r="S104" s="2"/>
      <c r="T104" s="2"/>
      <c r="U104" s="2"/>
      <c r="V104" s="2"/>
      <c r="W104" s="2"/>
      <c r="X104" s="2"/>
      <c r="Y104" s="2"/>
      <c r="Z104" s="2"/>
    </row>
    <row r="105" spans="1:26">
      <c r="A105" s="2"/>
      <c r="B105" s="12">
        <v>12</v>
      </c>
      <c r="C105" s="11">
        <v>5</v>
      </c>
      <c r="D105" s="602"/>
      <c r="E105" s="605"/>
      <c r="F105" s="2"/>
      <c r="G105" s="2"/>
      <c r="H105" s="5"/>
      <c r="I105" s="2"/>
      <c r="J105" s="2"/>
      <c r="K105" s="2"/>
      <c r="L105" s="5"/>
      <c r="M105" s="2"/>
      <c r="N105" s="2"/>
      <c r="O105" s="2"/>
      <c r="P105" s="2"/>
      <c r="Q105" s="2"/>
      <c r="R105" s="2"/>
      <c r="S105" s="2"/>
      <c r="T105" s="2"/>
      <c r="U105" s="2"/>
      <c r="V105" s="2"/>
      <c r="W105" s="2"/>
      <c r="X105" s="2"/>
      <c r="Y105" s="2"/>
      <c r="Z105" s="2"/>
    </row>
    <row r="106" spans="1:26">
      <c r="A106" s="2"/>
      <c r="B106" s="12">
        <v>11</v>
      </c>
      <c r="C106" s="11">
        <v>5</v>
      </c>
      <c r="D106" s="602"/>
      <c r="E106" s="605"/>
      <c r="F106" s="2"/>
      <c r="G106" s="2"/>
      <c r="H106" s="5"/>
      <c r="I106" s="2"/>
      <c r="J106" s="2"/>
      <c r="K106" s="2"/>
      <c r="L106" s="5"/>
      <c r="M106" s="2"/>
      <c r="N106" s="2"/>
      <c r="O106" s="2"/>
      <c r="P106" s="2"/>
      <c r="Q106" s="2"/>
      <c r="R106" s="2"/>
      <c r="S106" s="2"/>
      <c r="T106" s="2"/>
      <c r="U106" s="2"/>
      <c r="V106" s="2"/>
      <c r="W106" s="2"/>
      <c r="X106" s="2"/>
      <c r="Y106" s="2"/>
      <c r="Z106" s="2"/>
    </row>
    <row r="107" spans="1:26">
      <c r="A107" s="2"/>
      <c r="B107" s="12">
        <v>10</v>
      </c>
      <c r="C107" s="11">
        <v>5</v>
      </c>
      <c r="D107" s="602"/>
      <c r="E107" s="605"/>
      <c r="F107" s="2"/>
      <c r="G107" s="2"/>
      <c r="H107" s="5"/>
      <c r="I107" s="2"/>
      <c r="J107" s="2"/>
      <c r="K107" s="2"/>
      <c r="L107" s="5"/>
      <c r="M107" s="2"/>
      <c r="N107" s="2"/>
      <c r="O107" s="2"/>
      <c r="P107" s="2"/>
      <c r="Q107" s="2"/>
      <c r="R107" s="2"/>
      <c r="S107" s="2"/>
      <c r="T107" s="2"/>
      <c r="U107" s="2"/>
      <c r="V107" s="2"/>
      <c r="W107" s="2"/>
      <c r="X107" s="2"/>
      <c r="Y107" s="2"/>
      <c r="Z107" s="2"/>
    </row>
    <row r="108" spans="1:26">
      <c r="A108" s="2"/>
      <c r="B108" s="12">
        <v>9</v>
      </c>
      <c r="C108" s="11">
        <v>5</v>
      </c>
      <c r="D108" s="602"/>
      <c r="E108" s="605"/>
      <c r="F108" s="2"/>
      <c r="G108" s="2"/>
      <c r="H108" s="5"/>
      <c r="I108" s="2"/>
      <c r="J108" s="2"/>
      <c r="K108" s="2"/>
      <c r="L108" s="5"/>
      <c r="M108" s="2"/>
      <c r="N108" s="2"/>
      <c r="O108" s="2"/>
      <c r="P108" s="2"/>
      <c r="Q108" s="2"/>
      <c r="R108" s="2"/>
      <c r="S108" s="2"/>
      <c r="T108" s="2"/>
      <c r="U108" s="2"/>
      <c r="V108" s="2"/>
      <c r="W108" s="2"/>
      <c r="X108" s="2"/>
      <c r="Y108" s="2"/>
      <c r="Z108" s="2"/>
    </row>
    <row r="109" spans="1:26">
      <c r="A109" s="2"/>
      <c r="B109" s="12">
        <v>8</v>
      </c>
      <c r="C109" s="11">
        <v>5</v>
      </c>
      <c r="D109" s="602"/>
      <c r="E109" s="605"/>
      <c r="F109" s="2"/>
      <c r="G109" s="2"/>
      <c r="H109" s="5"/>
      <c r="I109" s="2"/>
      <c r="J109" s="2"/>
      <c r="K109" s="2"/>
      <c r="L109" s="5"/>
      <c r="M109" s="2"/>
      <c r="N109" s="2"/>
      <c r="O109" s="2"/>
      <c r="P109" s="2"/>
      <c r="Q109" s="2"/>
      <c r="R109" s="2"/>
      <c r="S109" s="2"/>
      <c r="T109" s="2"/>
      <c r="U109" s="2"/>
      <c r="V109" s="2"/>
      <c r="W109" s="2"/>
      <c r="X109" s="2"/>
      <c r="Y109" s="2"/>
      <c r="Z109" s="2"/>
    </row>
    <row r="110" spans="1:26">
      <c r="A110" s="2"/>
      <c r="B110" s="12">
        <v>7</v>
      </c>
      <c r="C110" s="11">
        <v>5</v>
      </c>
      <c r="D110" s="602"/>
      <c r="E110" s="605"/>
      <c r="F110" s="2"/>
      <c r="G110" s="2"/>
      <c r="H110" s="5"/>
      <c r="I110" s="2"/>
      <c r="J110" s="2"/>
      <c r="K110" s="2"/>
      <c r="L110" s="5"/>
      <c r="M110" s="2"/>
      <c r="N110" s="2"/>
      <c r="O110" s="2"/>
      <c r="P110" s="2"/>
      <c r="Q110" s="2"/>
      <c r="R110" s="2"/>
      <c r="S110" s="2"/>
      <c r="T110" s="2"/>
      <c r="U110" s="2"/>
      <c r="V110" s="2"/>
      <c r="W110" s="2"/>
      <c r="X110" s="2"/>
      <c r="Y110" s="2"/>
      <c r="Z110" s="2"/>
    </row>
    <row r="111" spans="1:26">
      <c r="A111" s="2"/>
      <c r="B111" s="12">
        <v>6</v>
      </c>
      <c r="C111" s="11">
        <v>5</v>
      </c>
      <c r="D111" s="602"/>
      <c r="E111" s="605"/>
      <c r="F111" s="2"/>
      <c r="G111" s="2"/>
      <c r="H111" s="5"/>
      <c r="I111" s="2"/>
      <c r="J111" s="2"/>
      <c r="K111" s="2"/>
      <c r="L111" s="5"/>
      <c r="M111" s="2"/>
      <c r="N111" s="2"/>
      <c r="O111" s="2"/>
      <c r="P111" s="2"/>
      <c r="Q111" s="2"/>
      <c r="R111" s="2"/>
      <c r="S111" s="2"/>
      <c r="T111" s="2"/>
      <c r="U111" s="2"/>
      <c r="V111" s="2"/>
      <c r="W111" s="2"/>
      <c r="X111" s="2"/>
      <c r="Y111" s="2"/>
      <c r="Z111" s="2"/>
    </row>
    <row r="112" spans="1:26">
      <c r="A112" s="2"/>
      <c r="B112" s="12">
        <v>5</v>
      </c>
      <c r="C112" s="11">
        <v>5</v>
      </c>
      <c r="D112" s="602"/>
      <c r="E112" s="605"/>
      <c r="F112" s="2"/>
      <c r="G112" s="2"/>
      <c r="H112" s="5"/>
      <c r="I112" s="2"/>
      <c r="J112" s="2"/>
      <c r="K112" s="2"/>
      <c r="L112" s="5"/>
      <c r="M112" s="2"/>
      <c r="N112" s="2"/>
      <c r="O112" s="2"/>
      <c r="P112" s="2"/>
      <c r="Q112" s="2"/>
      <c r="R112" s="2"/>
      <c r="S112" s="2"/>
      <c r="T112" s="2"/>
      <c r="U112" s="2"/>
      <c r="V112" s="2"/>
      <c r="W112" s="2"/>
      <c r="X112" s="2"/>
      <c r="Y112" s="2"/>
      <c r="Z112" s="2"/>
    </row>
    <row r="113" spans="1:26">
      <c r="A113" s="2"/>
      <c r="B113" s="12">
        <v>4</v>
      </c>
      <c r="C113" s="11">
        <v>5</v>
      </c>
      <c r="D113" s="602"/>
      <c r="E113" s="605"/>
      <c r="F113" s="2"/>
      <c r="G113" s="2"/>
      <c r="H113" s="5"/>
      <c r="I113" s="2"/>
      <c r="J113" s="2"/>
      <c r="K113" s="2"/>
      <c r="L113" s="5"/>
      <c r="M113" s="2"/>
      <c r="N113" s="2"/>
      <c r="O113" s="2"/>
      <c r="P113" s="2"/>
      <c r="Q113" s="2"/>
      <c r="R113" s="2"/>
      <c r="S113" s="2"/>
      <c r="T113" s="2"/>
      <c r="U113" s="2"/>
      <c r="V113" s="2"/>
      <c r="W113" s="2"/>
      <c r="X113" s="2"/>
      <c r="Y113" s="2"/>
      <c r="Z113" s="2"/>
    </row>
    <row r="114" spans="1:26">
      <c r="A114" s="2"/>
      <c r="B114" s="12">
        <v>3</v>
      </c>
      <c r="C114" s="11">
        <v>5</v>
      </c>
      <c r="D114" s="602"/>
      <c r="E114" s="605"/>
      <c r="F114" s="2"/>
      <c r="G114" s="2"/>
      <c r="H114" s="5"/>
      <c r="I114" s="2"/>
      <c r="J114" s="2"/>
      <c r="K114" s="2"/>
      <c r="L114" s="5"/>
      <c r="M114" s="2"/>
      <c r="N114" s="2"/>
      <c r="O114" s="2"/>
      <c r="P114" s="2"/>
      <c r="Q114" s="2"/>
      <c r="R114" s="2"/>
      <c r="S114" s="2"/>
      <c r="T114" s="2"/>
      <c r="U114" s="2"/>
      <c r="V114" s="2"/>
      <c r="W114" s="2"/>
      <c r="X114" s="2"/>
      <c r="Y114" s="2"/>
      <c r="Z114" s="2"/>
    </row>
    <row r="115" spans="1:26">
      <c r="A115" s="2"/>
      <c r="B115" s="12">
        <v>2</v>
      </c>
      <c r="C115" s="11">
        <v>5</v>
      </c>
      <c r="D115" s="602"/>
      <c r="E115" s="605"/>
      <c r="F115" s="2"/>
      <c r="G115" s="2"/>
      <c r="H115" s="5"/>
      <c r="I115" s="2"/>
      <c r="J115" s="2"/>
      <c r="K115" s="2"/>
      <c r="L115" s="5"/>
      <c r="M115" s="2"/>
      <c r="N115" s="2"/>
      <c r="O115" s="2"/>
      <c r="P115" s="2"/>
      <c r="Q115" s="2"/>
      <c r="R115" s="2"/>
      <c r="S115" s="2"/>
      <c r="T115" s="2"/>
      <c r="U115" s="2"/>
      <c r="V115" s="2"/>
      <c r="W115" s="2"/>
      <c r="X115" s="2"/>
      <c r="Y115" s="2"/>
      <c r="Z115" s="2"/>
    </row>
    <row r="116" spans="1:26">
      <c r="A116" s="2"/>
      <c r="B116" s="12">
        <v>1</v>
      </c>
      <c r="C116" s="11">
        <v>5</v>
      </c>
      <c r="D116" s="602"/>
      <c r="E116" s="605"/>
      <c r="F116" s="2"/>
      <c r="G116" s="2"/>
      <c r="H116" s="5"/>
      <c r="I116" s="2"/>
      <c r="J116" s="2"/>
      <c r="K116" s="2"/>
      <c r="L116" s="5"/>
      <c r="M116" s="2"/>
      <c r="N116" s="2"/>
      <c r="O116" s="2"/>
      <c r="P116" s="2"/>
      <c r="Q116" s="2"/>
      <c r="R116" s="2"/>
      <c r="S116" s="2"/>
      <c r="T116" s="2"/>
      <c r="U116" s="2"/>
      <c r="V116" s="2"/>
      <c r="W116" s="2"/>
      <c r="X116" s="2"/>
      <c r="Y116" s="2"/>
      <c r="Z116" s="2"/>
    </row>
    <row r="117" spans="1:26" ht="13.8" thickBot="1">
      <c r="A117" s="2"/>
      <c r="B117" s="10">
        <v>0</v>
      </c>
      <c r="C117" s="9">
        <v>5</v>
      </c>
      <c r="D117" s="603"/>
      <c r="E117" s="606"/>
      <c r="F117" s="2"/>
      <c r="G117" s="2"/>
      <c r="H117" s="5"/>
      <c r="I117" s="2"/>
      <c r="J117" s="2"/>
      <c r="K117" s="2"/>
      <c r="L117" s="5"/>
      <c r="M117" s="2"/>
      <c r="N117" s="2"/>
      <c r="O117" s="2"/>
      <c r="P117" s="2"/>
      <c r="Q117" s="2"/>
      <c r="R117" s="2"/>
      <c r="S117" s="2"/>
      <c r="T117" s="2"/>
      <c r="U117" s="2"/>
      <c r="V117" s="2"/>
      <c r="W117" s="2"/>
      <c r="X117" s="2"/>
      <c r="Y117" s="2"/>
      <c r="Z117" s="2"/>
    </row>
    <row r="118" spans="1:26">
      <c r="A118" s="2"/>
      <c r="B118" s="5"/>
      <c r="C118" s="2"/>
      <c r="D118" s="2"/>
      <c r="E118" s="2"/>
      <c r="F118" s="2"/>
      <c r="G118" s="2"/>
      <c r="H118" s="5"/>
      <c r="I118" s="2"/>
      <c r="J118" s="2"/>
      <c r="K118" s="2"/>
      <c r="L118" s="5"/>
      <c r="M118" s="2"/>
      <c r="N118" s="2"/>
      <c r="O118" s="2"/>
      <c r="P118" s="2"/>
      <c r="Q118" s="2"/>
      <c r="R118" s="2"/>
      <c r="S118" s="2"/>
      <c r="T118" s="2"/>
      <c r="U118" s="2"/>
      <c r="V118" s="2"/>
      <c r="W118" s="2"/>
      <c r="X118" s="2"/>
      <c r="Y118" s="2"/>
      <c r="Z118" s="2"/>
    </row>
    <row r="119" spans="1:26">
      <c r="A119" s="2"/>
      <c r="B119" s="5"/>
      <c r="C119" s="2"/>
      <c r="D119" s="2"/>
      <c r="E119" s="2"/>
      <c r="F119" s="2"/>
      <c r="G119" s="2"/>
      <c r="H119" s="5"/>
      <c r="I119" s="2"/>
      <c r="J119" s="2"/>
      <c r="K119" s="2"/>
      <c r="L119" s="5"/>
      <c r="M119" s="2"/>
      <c r="N119" s="2"/>
      <c r="O119" s="2"/>
      <c r="P119" s="2"/>
      <c r="Q119" s="2"/>
      <c r="R119" s="2"/>
      <c r="S119" s="2"/>
      <c r="T119" s="2"/>
      <c r="U119" s="2"/>
      <c r="V119" s="2"/>
      <c r="W119" s="2"/>
      <c r="X119" s="2"/>
      <c r="Y119" s="2"/>
      <c r="Z119" s="2"/>
    </row>
    <row r="120" spans="1:26">
      <c r="A120" s="2"/>
      <c r="B120" s="5"/>
      <c r="C120" s="2"/>
      <c r="D120" s="2"/>
      <c r="E120" s="2"/>
      <c r="F120" s="2"/>
      <c r="G120" s="2"/>
      <c r="H120" s="5"/>
      <c r="I120" s="2"/>
      <c r="J120" s="2"/>
      <c r="K120" s="2"/>
      <c r="L120" s="5"/>
      <c r="M120" s="2"/>
      <c r="N120" s="2"/>
      <c r="O120" s="2"/>
      <c r="P120" s="2"/>
      <c r="Q120" s="2"/>
      <c r="R120" s="2"/>
      <c r="S120" s="2"/>
      <c r="T120" s="2"/>
      <c r="U120" s="2"/>
      <c r="V120" s="2"/>
      <c r="W120" s="2"/>
      <c r="X120" s="2"/>
      <c r="Y120" s="2"/>
      <c r="Z120" s="2"/>
    </row>
    <row r="121" spans="1:26">
      <c r="A121" s="2"/>
      <c r="B121" s="5"/>
      <c r="C121" s="2"/>
      <c r="D121" s="2"/>
      <c r="E121" s="2"/>
      <c r="F121" s="2"/>
      <c r="G121" s="2"/>
      <c r="H121" s="5"/>
      <c r="I121" s="2"/>
      <c r="J121" s="2"/>
      <c r="K121" s="2"/>
      <c r="L121" s="5"/>
      <c r="M121" s="2"/>
      <c r="N121" s="2"/>
      <c r="O121" s="2"/>
      <c r="P121" s="2"/>
      <c r="Q121" s="2"/>
      <c r="R121" s="2"/>
      <c r="S121" s="2"/>
      <c r="T121" s="2"/>
      <c r="U121" s="2"/>
      <c r="V121" s="2"/>
      <c r="W121" s="2"/>
      <c r="X121" s="2"/>
      <c r="Y121" s="2"/>
      <c r="Z121" s="2"/>
    </row>
    <row r="122" spans="1:26">
      <c r="A122" s="2"/>
      <c r="B122" s="5"/>
      <c r="C122" s="2"/>
      <c r="D122" s="2"/>
      <c r="E122" s="2"/>
      <c r="F122" s="2"/>
      <c r="G122" s="2"/>
      <c r="H122" s="5"/>
      <c r="I122" s="2"/>
      <c r="J122" s="2"/>
      <c r="K122" s="2"/>
      <c r="L122" s="5"/>
      <c r="M122" s="2"/>
      <c r="N122" s="2"/>
      <c r="O122" s="2"/>
      <c r="P122" s="2"/>
      <c r="Q122" s="2"/>
      <c r="R122" s="2"/>
      <c r="S122" s="2"/>
      <c r="T122" s="2"/>
      <c r="U122" s="2"/>
      <c r="V122" s="2"/>
      <c r="W122" s="2"/>
      <c r="X122" s="2"/>
      <c r="Y122" s="2"/>
      <c r="Z122" s="2"/>
    </row>
    <row r="123" spans="1:26">
      <c r="A123" s="2"/>
      <c r="B123" s="5"/>
      <c r="C123" s="2"/>
      <c r="D123" s="2"/>
      <c r="E123" s="2"/>
      <c r="F123" s="2"/>
      <c r="G123" s="2"/>
      <c r="H123" s="5"/>
      <c r="I123" s="2"/>
      <c r="J123" s="2"/>
      <c r="K123" s="2"/>
      <c r="L123" s="5"/>
      <c r="M123" s="2"/>
      <c r="N123" s="2"/>
      <c r="O123" s="2"/>
      <c r="P123" s="2"/>
      <c r="Q123" s="2"/>
      <c r="R123" s="2"/>
      <c r="S123" s="2"/>
      <c r="T123" s="2"/>
      <c r="U123" s="2"/>
      <c r="V123" s="2"/>
      <c r="W123" s="2"/>
      <c r="X123" s="2"/>
      <c r="Y123" s="2"/>
      <c r="Z123" s="2"/>
    </row>
    <row r="124" spans="1:26">
      <c r="A124" s="2"/>
      <c r="B124" s="5"/>
      <c r="C124" s="2"/>
      <c r="D124" s="2"/>
      <c r="E124" s="2"/>
      <c r="F124" s="2"/>
      <c r="G124" s="2"/>
      <c r="H124" s="5"/>
      <c r="I124" s="2"/>
      <c r="J124" s="2"/>
      <c r="K124" s="2"/>
      <c r="L124" s="5"/>
      <c r="M124" s="2"/>
      <c r="N124" s="2"/>
      <c r="O124" s="2"/>
      <c r="P124" s="2"/>
      <c r="Q124" s="2"/>
      <c r="R124" s="2"/>
      <c r="S124" s="2"/>
      <c r="T124" s="2"/>
      <c r="U124" s="2"/>
      <c r="V124" s="2"/>
      <c r="W124" s="2"/>
      <c r="X124" s="2"/>
      <c r="Y124" s="2"/>
      <c r="Z124" s="2"/>
    </row>
    <row r="125" spans="1:26">
      <c r="A125" s="2"/>
      <c r="B125" s="5"/>
      <c r="C125" s="2"/>
      <c r="D125" s="2"/>
      <c r="E125" s="2"/>
      <c r="F125" s="2"/>
      <c r="G125" s="2"/>
      <c r="H125" s="5"/>
      <c r="I125" s="2"/>
      <c r="J125" s="2"/>
      <c r="K125" s="2"/>
      <c r="L125" s="5"/>
      <c r="M125" s="2"/>
      <c r="N125" s="2"/>
      <c r="O125" s="2"/>
      <c r="P125" s="2"/>
      <c r="Q125" s="2"/>
      <c r="R125" s="2"/>
      <c r="S125" s="2"/>
      <c r="T125" s="2"/>
      <c r="U125" s="2"/>
      <c r="V125" s="2"/>
      <c r="W125" s="2"/>
      <c r="X125" s="2"/>
      <c r="Y125" s="2"/>
      <c r="Z125" s="2"/>
    </row>
    <row r="126" spans="1:26">
      <c r="A126" s="2"/>
      <c r="B126" s="5"/>
      <c r="C126" s="2"/>
      <c r="D126" s="2"/>
      <c r="E126" s="2"/>
      <c r="F126" s="2"/>
      <c r="G126" s="2"/>
      <c r="H126" s="5"/>
      <c r="I126" s="2"/>
      <c r="J126" s="2"/>
      <c r="K126" s="2"/>
      <c r="L126" s="5"/>
      <c r="M126" s="2"/>
      <c r="N126" s="2"/>
      <c r="O126" s="2"/>
      <c r="P126" s="2"/>
      <c r="Q126" s="2"/>
      <c r="R126" s="2"/>
      <c r="S126" s="2"/>
      <c r="T126" s="2"/>
      <c r="U126" s="2"/>
      <c r="V126" s="2"/>
      <c r="W126" s="2"/>
      <c r="X126" s="2"/>
      <c r="Y126" s="2"/>
      <c r="Z126" s="2"/>
    </row>
    <row r="127" spans="1:26">
      <c r="A127" s="2"/>
      <c r="B127" s="5"/>
      <c r="C127" s="2"/>
      <c r="D127" s="2"/>
      <c r="E127" s="2"/>
      <c r="F127" s="2"/>
      <c r="G127" s="2"/>
      <c r="H127" s="5"/>
      <c r="I127" s="2"/>
      <c r="J127" s="2"/>
      <c r="K127" s="2"/>
      <c r="L127" s="5"/>
      <c r="M127" s="2"/>
      <c r="N127" s="2"/>
      <c r="O127" s="2"/>
      <c r="P127" s="2"/>
      <c r="Q127" s="2"/>
      <c r="R127" s="2"/>
      <c r="S127" s="2"/>
      <c r="T127" s="2"/>
      <c r="U127" s="2"/>
      <c r="V127" s="2"/>
      <c r="W127" s="2"/>
      <c r="X127" s="2"/>
      <c r="Y127" s="2"/>
      <c r="Z127" s="2"/>
    </row>
    <row r="128" spans="1:26">
      <c r="A128" s="2"/>
      <c r="B128" s="5"/>
      <c r="C128" s="2"/>
      <c r="D128" s="2"/>
      <c r="E128" s="2"/>
      <c r="F128" s="2"/>
      <c r="G128" s="2"/>
      <c r="H128" s="5"/>
      <c r="I128" s="2"/>
      <c r="J128" s="2"/>
      <c r="K128" s="2"/>
      <c r="L128" s="5"/>
      <c r="M128" s="2"/>
      <c r="N128" s="2"/>
      <c r="O128" s="2"/>
      <c r="P128" s="2"/>
      <c r="Q128" s="2"/>
      <c r="R128" s="2"/>
      <c r="S128" s="2"/>
      <c r="T128" s="2"/>
      <c r="U128" s="2"/>
      <c r="V128" s="2"/>
      <c r="W128" s="2"/>
      <c r="X128" s="2"/>
      <c r="Y128" s="2"/>
      <c r="Z128" s="2"/>
    </row>
    <row r="129" spans="1:26">
      <c r="A129" s="2"/>
      <c r="B129" s="5"/>
      <c r="C129" s="2"/>
      <c r="D129" s="2"/>
      <c r="E129" s="2"/>
      <c r="F129" s="2"/>
      <c r="G129" s="2"/>
      <c r="H129" s="5"/>
      <c r="I129" s="2"/>
      <c r="J129" s="2"/>
      <c r="K129" s="2"/>
      <c r="L129" s="5"/>
      <c r="M129" s="2"/>
      <c r="N129" s="2"/>
      <c r="O129" s="2"/>
      <c r="P129" s="2"/>
      <c r="Q129" s="2"/>
      <c r="R129" s="2"/>
      <c r="S129" s="2"/>
      <c r="T129" s="2"/>
      <c r="U129" s="2"/>
      <c r="V129" s="2"/>
      <c r="W129" s="2"/>
      <c r="X129" s="2"/>
      <c r="Y129" s="2"/>
      <c r="Z129" s="2"/>
    </row>
    <row r="130" spans="1:26">
      <c r="A130" s="2"/>
      <c r="B130" s="5"/>
      <c r="C130" s="2"/>
      <c r="D130" s="2"/>
      <c r="E130" s="2"/>
      <c r="F130" s="2"/>
      <c r="G130" s="2"/>
      <c r="H130" s="5"/>
      <c r="I130" s="2"/>
      <c r="J130" s="2"/>
      <c r="K130" s="2"/>
      <c r="L130" s="5"/>
      <c r="M130" s="2"/>
      <c r="N130" s="2"/>
      <c r="O130" s="2"/>
      <c r="P130" s="2"/>
      <c r="Q130" s="2"/>
      <c r="R130" s="2"/>
      <c r="S130" s="2"/>
      <c r="T130" s="2"/>
      <c r="U130" s="2"/>
      <c r="V130" s="2"/>
      <c r="W130" s="2"/>
      <c r="X130" s="2"/>
      <c r="Y130" s="2"/>
      <c r="Z130" s="2"/>
    </row>
    <row r="131" spans="1:26">
      <c r="A131" s="2"/>
      <c r="B131" s="5"/>
      <c r="C131" s="2"/>
      <c r="D131" s="2"/>
      <c r="E131" s="2"/>
      <c r="F131" s="2"/>
      <c r="G131" s="2"/>
      <c r="H131" s="5"/>
      <c r="I131" s="2"/>
      <c r="J131" s="2"/>
      <c r="K131" s="2"/>
      <c r="L131" s="5"/>
      <c r="M131" s="2"/>
      <c r="N131" s="2"/>
      <c r="O131" s="2"/>
      <c r="P131" s="2"/>
      <c r="Q131" s="2"/>
      <c r="R131" s="2"/>
      <c r="S131" s="2"/>
      <c r="T131" s="2"/>
      <c r="U131" s="2"/>
      <c r="V131" s="2"/>
      <c r="W131" s="2"/>
      <c r="X131" s="2"/>
      <c r="Y131" s="2"/>
      <c r="Z131" s="2"/>
    </row>
    <row r="132" spans="1:26">
      <c r="A132" s="2"/>
      <c r="B132" s="5"/>
      <c r="C132" s="2"/>
      <c r="D132" s="2"/>
      <c r="E132" s="2"/>
      <c r="F132" s="2"/>
      <c r="G132" s="2"/>
      <c r="H132" s="5"/>
      <c r="I132" s="2"/>
      <c r="J132" s="2"/>
      <c r="K132" s="2"/>
      <c r="L132" s="5"/>
      <c r="M132" s="2"/>
      <c r="N132" s="2"/>
      <c r="O132" s="2"/>
      <c r="P132" s="2"/>
      <c r="Q132" s="2"/>
      <c r="R132" s="2"/>
      <c r="S132" s="2"/>
      <c r="T132" s="2"/>
      <c r="U132" s="2"/>
      <c r="V132" s="2"/>
      <c r="W132" s="2"/>
      <c r="X132" s="2"/>
      <c r="Y132" s="2"/>
      <c r="Z132" s="2"/>
    </row>
    <row r="133" spans="1:26">
      <c r="A133" s="2"/>
      <c r="B133" s="5"/>
      <c r="C133" s="2"/>
      <c r="D133" s="2"/>
      <c r="E133" s="2"/>
      <c r="F133" s="2"/>
      <c r="G133" s="2"/>
      <c r="H133" s="5"/>
      <c r="I133" s="2"/>
      <c r="J133" s="2"/>
      <c r="K133" s="2"/>
      <c r="L133" s="5"/>
      <c r="M133" s="2"/>
      <c r="N133" s="2"/>
      <c r="O133" s="2"/>
      <c r="P133" s="2"/>
      <c r="Q133" s="2"/>
      <c r="R133" s="2"/>
      <c r="S133" s="2"/>
      <c r="T133" s="2"/>
      <c r="U133" s="2"/>
      <c r="V133" s="2"/>
      <c r="W133" s="2"/>
      <c r="X133" s="2"/>
      <c r="Y133" s="2"/>
      <c r="Z133" s="2"/>
    </row>
    <row r="134" spans="1:26">
      <c r="A134" s="2"/>
      <c r="B134" s="5"/>
      <c r="C134" s="2"/>
      <c r="D134" s="2"/>
      <c r="E134" s="2"/>
      <c r="F134" s="2"/>
      <c r="G134" s="2"/>
      <c r="H134" s="5"/>
      <c r="I134" s="2"/>
      <c r="J134" s="2"/>
      <c r="K134" s="2"/>
      <c r="L134" s="5"/>
      <c r="M134" s="2"/>
      <c r="N134" s="2"/>
      <c r="O134" s="2"/>
      <c r="P134" s="2"/>
      <c r="Q134" s="2"/>
      <c r="R134" s="2"/>
      <c r="S134" s="2"/>
      <c r="T134" s="2"/>
      <c r="U134" s="2"/>
      <c r="V134" s="2"/>
      <c r="W134" s="2"/>
      <c r="X134" s="2"/>
      <c r="Y134" s="2"/>
      <c r="Z134" s="2"/>
    </row>
    <row r="135" spans="1:26">
      <c r="A135" s="2"/>
      <c r="B135" s="5"/>
      <c r="C135" s="2"/>
      <c r="D135" s="2"/>
      <c r="E135" s="2"/>
      <c r="F135" s="2"/>
      <c r="G135" s="2"/>
      <c r="H135" s="5"/>
      <c r="I135" s="2"/>
      <c r="J135" s="2"/>
      <c r="K135" s="2"/>
      <c r="L135" s="2"/>
      <c r="M135" s="2"/>
      <c r="N135" s="2"/>
      <c r="O135" s="2"/>
      <c r="P135" s="2"/>
      <c r="Q135" s="2"/>
      <c r="R135" s="2"/>
      <c r="S135" s="2"/>
      <c r="T135" s="2"/>
      <c r="U135" s="2"/>
      <c r="V135" s="2"/>
      <c r="W135" s="2"/>
      <c r="X135" s="2"/>
      <c r="Y135" s="2"/>
      <c r="Z135" s="2"/>
    </row>
    <row r="136" spans="1:26">
      <c r="A136" s="2"/>
      <c r="B136" s="5"/>
      <c r="C136" s="2"/>
      <c r="D136" s="2"/>
      <c r="E136" s="2"/>
      <c r="F136" s="2"/>
      <c r="G136" s="2"/>
      <c r="H136" s="5"/>
      <c r="I136" s="2"/>
      <c r="J136" s="2"/>
      <c r="K136" s="2"/>
      <c r="L136" s="2"/>
      <c r="M136" s="2"/>
      <c r="N136" s="2"/>
      <c r="O136" s="2"/>
      <c r="P136" s="2"/>
      <c r="Q136" s="2"/>
      <c r="R136" s="2"/>
      <c r="S136" s="2"/>
      <c r="T136" s="2"/>
      <c r="U136" s="2"/>
      <c r="V136" s="2"/>
      <c r="W136" s="2"/>
      <c r="X136" s="2"/>
      <c r="Y136" s="2"/>
      <c r="Z136" s="2"/>
    </row>
    <row r="137" spans="1:26">
      <c r="A137" s="2"/>
      <c r="B137" s="5"/>
      <c r="C137" s="2"/>
      <c r="D137" s="2"/>
      <c r="E137" s="2"/>
      <c r="F137" s="2"/>
      <c r="G137" s="2"/>
      <c r="H137" s="5"/>
      <c r="I137" s="2"/>
      <c r="J137" s="2"/>
      <c r="K137" s="2"/>
      <c r="L137" s="2"/>
      <c r="M137" s="2"/>
      <c r="N137" s="2"/>
      <c r="O137" s="2"/>
      <c r="P137" s="2"/>
      <c r="Q137" s="2"/>
      <c r="R137" s="2"/>
      <c r="S137" s="2"/>
      <c r="T137" s="2"/>
      <c r="U137" s="2"/>
      <c r="V137" s="2"/>
      <c r="W137" s="2"/>
      <c r="X137" s="2"/>
      <c r="Y137" s="2"/>
      <c r="Z137" s="2"/>
    </row>
    <row r="138" spans="1:26">
      <c r="A138" s="2"/>
      <c r="B138" s="5"/>
      <c r="C138" s="2"/>
      <c r="D138" s="2"/>
      <c r="E138" s="2"/>
      <c r="F138" s="2"/>
      <c r="G138" s="2"/>
      <c r="H138" s="5"/>
      <c r="I138" s="2"/>
      <c r="J138" s="2"/>
      <c r="K138" s="2"/>
      <c r="L138" s="2"/>
      <c r="M138" s="2"/>
      <c r="N138" s="2"/>
      <c r="O138" s="2"/>
      <c r="P138" s="2"/>
      <c r="Q138" s="2"/>
      <c r="R138" s="2"/>
      <c r="S138" s="2"/>
      <c r="T138" s="2"/>
      <c r="U138" s="2"/>
      <c r="V138" s="2"/>
      <c r="W138" s="2"/>
      <c r="X138" s="2"/>
      <c r="Y138" s="2"/>
      <c r="Z138" s="2"/>
    </row>
    <row r="139" spans="1:26">
      <c r="A139" s="2"/>
      <c r="B139" s="5"/>
      <c r="C139" s="2"/>
      <c r="D139" s="2"/>
      <c r="E139" s="2"/>
      <c r="F139" s="2"/>
      <c r="G139" s="2"/>
      <c r="H139" s="5"/>
      <c r="I139" s="2"/>
      <c r="J139" s="2"/>
      <c r="K139" s="2"/>
      <c r="L139" s="2"/>
      <c r="M139" s="2"/>
      <c r="N139" s="2"/>
      <c r="O139" s="2"/>
      <c r="P139" s="2"/>
      <c r="Q139" s="2"/>
      <c r="R139" s="2"/>
      <c r="S139" s="2"/>
      <c r="T139" s="2"/>
      <c r="U139" s="2"/>
      <c r="V139" s="2"/>
      <c r="W139" s="2"/>
      <c r="X139" s="2"/>
      <c r="Y139" s="2"/>
      <c r="Z139" s="2"/>
    </row>
    <row r="140" spans="1:26">
      <c r="A140" s="2"/>
      <c r="B140" s="5"/>
      <c r="C140" s="2"/>
      <c r="D140" s="2"/>
      <c r="E140" s="2"/>
      <c r="F140" s="2"/>
      <c r="G140" s="2"/>
      <c r="H140" s="5"/>
      <c r="I140" s="2"/>
      <c r="J140" s="2"/>
      <c r="K140" s="2"/>
      <c r="L140" s="2"/>
      <c r="M140" s="2"/>
      <c r="N140" s="2"/>
      <c r="O140" s="2"/>
      <c r="P140" s="2"/>
      <c r="Q140" s="2"/>
      <c r="R140" s="2"/>
      <c r="S140" s="2"/>
      <c r="T140" s="2"/>
      <c r="U140" s="2"/>
      <c r="V140" s="2"/>
      <c r="W140" s="2"/>
      <c r="X140" s="2"/>
      <c r="Y140" s="2"/>
      <c r="Z140" s="2"/>
    </row>
    <row r="141" spans="1:26">
      <c r="A141" s="2"/>
      <c r="B141" s="5"/>
      <c r="C141" s="2"/>
      <c r="D141" s="2"/>
      <c r="E141" s="2"/>
      <c r="F141" s="2"/>
      <c r="G141" s="2"/>
      <c r="H141" s="5"/>
      <c r="I141" s="2"/>
      <c r="J141" s="2"/>
      <c r="K141" s="2"/>
      <c r="L141" s="2"/>
      <c r="M141" s="2"/>
      <c r="N141" s="2"/>
      <c r="O141" s="2"/>
      <c r="P141" s="2"/>
      <c r="Q141" s="2"/>
      <c r="R141" s="2"/>
      <c r="S141" s="2"/>
      <c r="T141" s="2"/>
      <c r="U141" s="2"/>
      <c r="V141" s="2"/>
      <c r="W141" s="2"/>
      <c r="X141" s="2"/>
      <c r="Y141" s="2"/>
      <c r="Z141" s="2"/>
    </row>
    <row r="142" spans="1:26">
      <c r="A142" s="2"/>
      <c r="B142" s="5"/>
      <c r="C142" s="2"/>
      <c r="D142" s="2"/>
      <c r="E142" s="2"/>
      <c r="F142" s="2"/>
      <c r="G142" s="2"/>
      <c r="H142" s="5"/>
      <c r="I142" s="2"/>
      <c r="J142" s="2"/>
      <c r="K142" s="2"/>
      <c r="L142" s="2"/>
      <c r="M142" s="2"/>
      <c r="N142" s="2"/>
      <c r="O142" s="2"/>
      <c r="P142" s="2"/>
      <c r="Q142" s="2"/>
      <c r="R142" s="2"/>
      <c r="S142" s="2"/>
      <c r="T142" s="2"/>
      <c r="U142" s="2"/>
      <c r="V142" s="2"/>
      <c r="W142" s="2"/>
      <c r="X142" s="2"/>
      <c r="Y142" s="2"/>
      <c r="Z142" s="2"/>
    </row>
    <row r="143" spans="1:26">
      <c r="A143" s="2"/>
      <c r="B143" s="5"/>
      <c r="C143" s="2"/>
      <c r="D143" s="2"/>
      <c r="E143" s="2"/>
      <c r="F143" s="2"/>
      <c r="G143" s="2"/>
      <c r="H143" s="5"/>
      <c r="I143" s="2"/>
      <c r="J143" s="2"/>
      <c r="K143" s="2"/>
      <c r="L143" s="2"/>
      <c r="M143" s="2"/>
      <c r="N143" s="2"/>
      <c r="O143" s="2"/>
      <c r="P143" s="2"/>
      <c r="Q143" s="2"/>
      <c r="R143" s="2"/>
      <c r="S143" s="2"/>
      <c r="T143" s="2"/>
      <c r="U143" s="2"/>
      <c r="V143" s="2"/>
      <c r="W143" s="2"/>
      <c r="X143" s="2"/>
      <c r="Y143" s="2"/>
      <c r="Z143" s="2"/>
    </row>
    <row r="144" spans="1:26">
      <c r="A144" s="2"/>
      <c r="B144" s="5"/>
      <c r="C144" s="2"/>
      <c r="D144" s="2"/>
      <c r="E144" s="2"/>
      <c r="F144" s="2"/>
      <c r="G144" s="2"/>
      <c r="H144" s="5"/>
      <c r="I144" s="2"/>
      <c r="J144" s="2"/>
      <c r="K144" s="2"/>
      <c r="L144" s="2"/>
      <c r="M144" s="2"/>
      <c r="N144" s="2"/>
      <c r="O144" s="2"/>
      <c r="P144" s="2"/>
      <c r="Q144" s="2"/>
      <c r="R144" s="2"/>
      <c r="S144" s="2"/>
      <c r="T144" s="2"/>
      <c r="U144" s="2"/>
      <c r="V144" s="2"/>
      <c r="W144" s="2"/>
      <c r="X144" s="2"/>
      <c r="Y144" s="2"/>
      <c r="Z144" s="2"/>
    </row>
    <row r="145" spans="1:26">
      <c r="A145" s="2"/>
      <c r="B145" s="5"/>
      <c r="C145" s="2"/>
      <c r="D145" s="2"/>
      <c r="E145" s="2"/>
      <c r="F145" s="2"/>
      <c r="G145" s="2"/>
      <c r="H145" s="5"/>
      <c r="I145" s="2"/>
      <c r="J145" s="2"/>
      <c r="K145" s="2"/>
      <c r="L145" s="2"/>
      <c r="M145" s="2"/>
      <c r="N145" s="2"/>
      <c r="O145" s="2"/>
      <c r="P145" s="2"/>
      <c r="Q145" s="2"/>
      <c r="R145" s="2"/>
      <c r="S145" s="2"/>
      <c r="T145" s="2"/>
      <c r="U145" s="2"/>
      <c r="V145" s="2"/>
      <c r="W145" s="2"/>
      <c r="X145" s="2"/>
      <c r="Y145" s="2"/>
      <c r="Z145" s="2"/>
    </row>
    <row r="146" spans="1:26">
      <c r="A146" s="2"/>
      <c r="B146" s="5"/>
      <c r="C146" s="2"/>
      <c r="D146" s="2"/>
      <c r="E146" s="2"/>
      <c r="F146" s="2"/>
      <c r="G146" s="2"/>
      <c r="H146" s="5"/>
      <c r="I146" s="2"/>
      <c r="J146" s="2"/>
      <c r="K146" s="2"/>
      <c r="L146" s="2"/>
      <c r="M146" s="2"/>
      <c r="N146" s="2"/>
      <c r="O146" s="2"/>
      <c r="P146" s="2"/>
      <c r="Q146" s="2"/>
      <c r="R146" s="2"/>
      <c r="S146" s="2"/>
      <c r="T146" s="2"/>
      <c r="U146" s="2"/>
      <c r="V146" s="2"/>
      <c r="W146" s="2"/>
      <c r="X146" s="2"/>
      <c r="Y146" s="2"/>
      <c r="Z146" s="2"/>
    </row>
    <row r="147" spans="1:26">
      <c r="A147" s="2"/>
      <c r="B147" s="5"/>
      <c r="C147" s="2"/>
      <c r="D147" s="2"/>
      <c r="E147" s="2"/>
      <c r="F147" s="2"/>
      <c r="G147" s="2"/>
      <c r="H147" s="5"/>
      <c r="I147" s="2"/>
      <c r="J147" s="2"/>
      <c r="K147" s="2"/>
      <c r="L147" s="2"/>
      <c r="M147" s="2"/>
      <c r="N147" s="2"/>
      <c r="O147" s="2"/>
      <c r="P147" s="2"/>
      <c r="Q147" s="2"/>
      <c r="R147" s="2"/>
      <c r="S147" s="2"/>
      <c r="T147" s="2"/>
      <c r="U147" s="2"/>
      <c r="V147" s="2"/>
      <c r="W147" s="2"/>
      <c r="X147" s="2"/>
      <c r="Y147" s="2"/>
      <c r="Z147" s="2"/>
    </row>
    <row r="148" spans="1:26">
      <c r="A148" s="2"/>
      <c r="B148" s="5"/>
      <c r="C148" s="2"/>
      <c r="D148" s="2"/>
      <c r="E148" s="2"/>
      <c r="F148" s="2"/>
      <c r="G148" s="2"/>
      <c r="H148" s="5"/>
      <c r="I148" s="2"/>
      <c r="J148" s="2"/>
      <c r="K148" s="2"/>
      <c r="L148" s="2"/>
      <c r="M148" s="2"/>
      <c r="N148" s="2"/>
      <c r="O148" s="2"/>
      <c r="P148" s="2"/>
      <c r="Q148" s="2"/>
      <c r="R148" s="2"/>
      <c r="S148" s="2"/>
      <c r="T148" s="2"/>
      <c r="U148" s="2"/>
      <c r="V148" s="2"/>
      <c r="W148" s="2"/>
      <c r="X148" s="2"/>
      <c r="Y148" s="2"/>
      <c r="Z148" s="2"/>
    </row>
    <row r="149" spans="1:26">
      <c r="A149" s="2"/>
      <c r="B149" s="5"/>
      <c r="C149" s="2"/>
      <c r="D149" s="2"/>
      <c r="E149" s="2"/>
      <c r="F149" s="2"/>
      <c r="G149" s="2"/>
      <c r="H149" s="5"/>
      <c r="I149" s="2"/>
      <c r="J149" s="2"/>
      <c r="K149" s="2"/>
      <c r="L149" s="2"/>
      <c r="M149" s="2"/>
      <c r="N149" s="2"/>
      <c r="O149" s="2"/>
      <c r="P149" s="2"/>
      <c r="Q149" s="2"/>
      <c r="R149" s="2"/>
      <c r="S149" s="2"/>
      <c r="T149" s="2"/>
      <c r="U149" s="2"/>
      <c r="V149" s="2"/>
      <c r="W149" s="2"/>
      <c r="X149" s="2"/>
      <c r="Y149" s="2"/>
      <c r="Z149" s="2"/>
    </row>
  </sheetData>
  <mergeCells count="16">
    <mergeCell ref="B3:E5"/>
    <mergeCell ref="B11:E12"/>
    <mergeCell ref="B14:B16"/>
    <mergeCell ref="C14:C16"/>
    <mergeCell ref="D14:D16"/>
    <mergeCell ref="E14:E16"/>
    <mergeCell ref="D60:D67"/>
    <mergeCell ref="E60:E67"/>
    <mergeCell ref="D68:D117"/>
    <mergeCell ref="E68:E117"/>
    <mergeCell ref="D17:D26"/>
    <mergeCell ref="E17:E26"/>
    <mergeCell ref="D27:D42"/>
    <mergeCell ref="E27:E42"/>
    <mergeCell ref="D43:D59"/>
    <mergeCell ref="E43:E59"/>
  </mergeCells>
  <pageMargins left="0.7" right="0.7" top="0.78740157499999996" bottom="0.78740157499999996"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DDFFC-D033-484F-92D6-8E4A2D40CD69}">
  <sheetPr>
    <tabColor rgb="FFE26B0A"/>
  </sheetPr>
  <dimension ref="A1:Z150"/>
  <sheetViews>
    <sheetView zoomScaleNormal="100" workbookViewId="0">
      <selection activeCell="H4" sqref="H4"/>
    </sheetView>
  </sheetViews>
  <sheetFormatPr baseColWidth="10" defaultColWidth="11.5546875" defaultRowHeight="13.2"/>
  <cols>
    <col min="1" max="1" width="3.5546875" style="1" customWidth="1"/>
    <col min="2" max="2" width="13" style="6" customWidth="1"/>
    <col min="3" max="3" width="5.33203125" style="1" bestFit="1" customWidth="1"/>
    <col min="4" max="4" width="11" style="1" bestFit="1" customWidth="1"/>
    <col min="5" max="5" width="36.5546875" style="1" customWidth="1"/>
    <col min="6" max="6" width="6.6640625" style="1" customWidth="1"/>
    <col min="7" max="7" width="30.6640625" style="1" bestFit="1" customWidth="1"/>
    <col min="8" max="8" width="11.33203125" style="6" customWidth="1"/>
    <col min="9" max="9" width="17.33203125" style="1" bestFit="1" customWidth="1"/>
    <col min="10" max="10" width="11.5546875" style="1"/>
    <col min="11" max="11" width="12.6640625" style="1" customWidth="1"/>
    <col min="12" max="16384" width="11.5546875" style="1"/>
  </cols>
  <sheetData>
    <row r="1" spans="1:26">
      <c r="A1" s="2"/>
      <c r="B1" s="2"/>
      <c r="C1" s="2"/>
      <c r="D1" s="2"/>
      <c r="E1" s="2"/>
      <c r="F1" s="2"/>
      <c r="G1" s="2"/>
      <c r="H1" s="5"/>
      <c r="I1" s="2"/>
      <c r="J1" s="2"/>
      <c r="K1" s="2"/>
      <c r="L1" s="2"/>
      <c r="M1" s="2"/>
      <c r="N1" s="2"/>
      <c r="O1" s="2"/>
      <c r="P1" s="2"/>
      <c r="Q1" s="2"/>
      <c r="R1" s="2"/>
      <c r="S1" s="2"/>
      <c r="T1" s="2"/>
      <c r="U1" s="2"/>
      <c r="V1" s="2"/>
      <c r="W1" s="2"/>
      <c r="X1" s="2"/>
      <c r="Y1" s="2"/>
      <c r="Z1" s="2"/>
    </row>
    <row r="2" spans="1:26" ht="13.8" thickBot="1">
      <c r="A2" s="2"/>
      <c r="B2" s="2"/>
      <c r="C2" s="2"/>
      <c r="D2" s="2"/>
      <c r="E2" s="2"/>
      <c r="F2" s="2"/>
      <c r="G2" s="2"/>
      <c r="H2" s="5"/>
      <c r="I2" s="2"/>
      <c r="J2" s="2"/>
      <c r="K2" s="2"/>
      <c r="L2" s="2"/>
      <c r="M2" s="2"/>
      <c r="N2" s="2"/>
      <c r="O2" s="2"/>
      <c r="P2" s="2"/>
      <c r="Q2" s="2"/>
      <c r="R2" s="2"/>
      <c r="S2" s="2"/>
      <c r="T2" s="2"/>
      <c r="U2" s="2"/>
      <c r="V2" s="2"/>
      <c r="W2" s="2"/>
      <c r="X2" s="2"/>
      <c r="Y2" s="2"/>
      <c r="Z2" s="2"/>
    </row>
    <row r="3" spans="1:26" ht="12.75" customHeight="1">
      <c r="A3" s="2"/>
      <c r="B3" s="623" t="s">
        <v>130</v>
      </c>
      <c r="C3" s="623"/>
      <c r="D3" s="623"/>
      <c r="E3" s="623"/>
      <c r="F3" s="2"/>
      <c r="G3" s="46"/>
      <c r="H3" s="45"/>
      <c r="I3" s="44"/>
      <c r="J3" s="2"/>
      <c r="K3" s="2"/>
      <c r="L3" s="2"/>
      <c r="M3" s="2"/>
      <c r="N3" s="2"/>
      <c r="O3" s="2"/>
      <c r="P3" s="2"/>
      <c r="Q3" s="2"/>
      <c r="R3" s="2"/>
      <c r="S3" s="2"/>
      <c r="T3" s="2"/>
      <c r="U3" s="2"/>
      <c r="V3" s="2"/>
      <c r="W3" s="2"/>
      <c r="X3" s="2"/>
      <c r="Y3" s="2"/>
      <c r="Z3" s="2"/>
    </row>
    <row r="4" spans="1:26">
      <c r="A4" s="2"/>
      <c r="B4" s="623"/>
      <c r="C4" s="623"/>
      <c r="D4" s="623"/>
      <c r="E4" s="623"/>
      <c r="F4" s="2"/>
      <c r="G4" s="36" t="s">
        <v>131</v>
      </c>
      <c r="H4" s="43">
        <v>100</v>
      </c>
      <c r="I4" s="37"/>
      <c r="J4" s="2"/>
      <c r="K4" s="2"/>
      <c r="L4" s="2"/>
      <c r="M4" s="2"/>
      <c r="N4" s="2"/>
      <c r="O4" s="2"/>
      <c r="P4" s="2"/>
      <c r="Q4" s="2"/>
      <c r="R4" s="2"/>
      <c r="S4" s="2"/>
      <c r="T4" s="2"/>
      <c r="U4" s="2"/>
      <c r="V4" s="2"/>
      <c r="W4" s="2"/>
      <c r="X4" s="2"/>
      <c r="Y4" s="2"/>
      <c r="Z4" s="2"/>
    </row>
    <row r="5" spans="1:26">
      <c r="A5" s="2"/>
      <c r="B5" s="623"/>
      <c r="C5" s="623"/>
      <c r="D5" s="623"/>
      <c r="E5" s="623"/>
      <c r="F5" s="2"/>
      <c r="G5" s="36"/>
      <c r="H5" s="239"/>
      <c r="I5" s="37"/>
      <c r="J5" s="2"/>
      <c r="K5" s="2"/>
      <c r="L5" s="2"/>
      <c r="M5" s="2"/>
      <c r="N5" s="2"/>
      <c r="O5" s="2"/>
      <c r="P5" s="2"/>
      <c r="Q5" s="2"/>
      <c r="R5" s="2"/>
      <c r="S5" s="2"/>
      <c r="T5" s="2"/>
      <c r="U5" s="2"/>
      <c r="V5" s="2"/>
      <c r="W5" s="2"/>
      <c r="X5" s="2"/>
      <c r="Y5" s="2"/>
      <c r="Z5" s="2"/>
    </row>
    <row r="6" spans="1:26">
      <c r="A6" s="2"/>
      <c r="B6" s="623"/>
      <c r="C6" s="623"/>
      <c r="D6" s="623"/>
      <c r="E6" s="623"/>
      <c r="F6" s="2"/>
      <c r="G6" s="42" t="s">
        <v>132</v>
      </c>
      <c r="H6" s="41">
        <v>100</v>
      </c>
      <c r="I6" s="37"/>
      <c r="J6" s="2"/>
      <c r="K6" s="2"/>
      <c r="L6" s="2"/>
      <c r="M6" s="2"/>
      <c r="N6" s="2"/>
      <c r="O6" s="2"/>
      <c r="P6" s="2"/>
      <c r="Q6" s="2"/>
      <c r="R6" s="2"/>
      <c r="S6" s="2"/>
      <c r="T6" s="2"/>
      <c r="U6" s="2"/>
      <c r="V6" s="2"/>
      <c r="W6" s="2"/>
      <c r="X6" s="2"/>
      <c r="Y6" s="2"/>
      <c r="Z6" s="2"/>
    </row>
    <row r="7" spans="1:26">
      <c r="A7" s="2"/>
      <c r="B7" s="623"/>
      <c r="C7" s="623"/>
      <c r="D7" s="623"/>
      <c r="E7" s="623"/>
      <c r="F7" s="2"/>
      <c r="G7" s="42"/>
      <c r="H7" s="41"/>
      <c r="I7" s="37"/>
      <c r="J7" s="2"/>
      <c r="K7" s="2"/>
      <c r="L7" s="2"/>
      <c r="M7" s="2"/>
      <c r="N7" s="2"/>
      <c r="O7" s="2"/>
      <c r="P7" s="2"/>
      <c r="Q7" s="2"/>
      <c r="R7" s="2"/>
      <c r="S7" s="2"/>
      <c r="T7" s="2"/>
      <c r="U7" s="2"/>
      <c r="V7" s="2"/>
      <c r="W7" s="2"/>
      <c r="X7" s="2"/>
      <c r="Y7" s="2"/>
      <c r="Z7" s="2"/>
    </row>
    <row r="8" spans="1:26">
      <c r="A8" s="2"/>
      <c r="B8" s="623"/>
      <c r="C8" s="623"/>
      <c r="D8" s="623"/>
      <c r="E8" s="623"/>
      <c r="F8" s="2"/>
      <c r="G8" s="36"/>
      <c r="H8" s="39"/>
      <c r="I8" s="37"/>
      <c r="J8" s="2"/>
      <c r="K8" s="2"/>
      <c r="L8" s="2"/>
      <c r="M8" s="2"/>
      <c r="N8" s="2"/>
      <c r="O8" s="2"/>
      <c r="P8" s="2"/>
      <c r="Q8" s="2"/>
      <c r="R8" s="2"/>
      <c r="S8" s="2"/>
      <c r="T8" s="2"/>
      <c r="U8" s="2"/>
      <c r="V8" s="2"/>
      <c r="W8" s="2"/>
      <c r="X8" s="2"/>
      <c r="Y8" s="2"/>
      <c r="Z8" s="2"/>
    </row>
    <row r="9" spans="1:26">
      <c r="A9" s="2"/>
      <c r="B9" s="2"/>
      <c r="C9" s="2"/>
      <c r="D9" s="2"/>
      <c r="E9" s="2"/>
      <c r="F9" s="2"/>
      <c r="G9" s="36" t="s">
        <v>133</v>
      </c>
      <c r="H9" s="38">
        <f>IF(ROUND(H4/H6,2)&gt;1,"FEHLER",ROUND(H4/H6,2))</f>
        <v>1</v>
      </c>
      <c r="I9" s="37"/>
      <c r="J9" s="2"/>
      <c r="K9" s="2"/>
      <c r="L9" s="2"/>
      <c r="M9" s="2"/>
      <c r="N9" s="2"/>
      <c r="O9" s="2"/>
      <c r="P9" s="2"/>
      <c r="Q9" s="2"/>
      <c r="R9" s="2"/>
      <c r="S9" s="2"/>
      <c r="T9" s="2"/>
      <c r="U9" s="2"/>
      <c r="V9" s="2"/>
      <c r="W9" s="2"/>
      <c r="X9" s="2"/>
      <c r="Y9" s="2"/>
      <c r="Z9" s="2"/>
    </row>
    <row r="10" spans="1:26">
      <c r="A10" s="2"/>
      <c r="B10" s="2"/>
      <c r="C10" s="2"/>
      <c r="D10" s="2"/>
      <c r="E10" s="2"/>
      <c r="F10" s="2"/>
      <c r="G10" s="36" t="s">
        <v>134</v>
      </c>
      <c r="H10" s="35">
        <f>IF(OR(H4="",H6="",H9=""),"",IF(H9="FEHLER","FEHLER",ROUND(1+3/50*(100-(H9*100)),1)))</f>
        <v>1</v>
      </c>
      <c r="I10" s="34" t="str">
        <f>IF(H10="FEHLER","FEHLER",IF(H4="","",IF(H9&gt;0.9,"Very good",IF(H9&gt;0.74,"Good",IF(H9&gt;0.57,"Satisfactory",IF(H9&gt;0.49,"Sufficient","Insufficient"))))))</f>
        <v>Very good</v>
      </c>
      <c r="J10" s="2"/>
      <c r="K10" s="2"/>
      <c r="L10" s="2"/>
      <c r="M10" s="2"/>
      <c r="N10" s="2"/>
      <c r="O10" s="2"/>
      <c r="P10" s="2"/>
      <c r="Q10" s="2"/>
      <c r="R10" s="2"/>
      <c r="S10" s="2"/>
      <c r="T10" s="2"/>
      <c r="U10" s="2"/>
      <c r="V10" s="2"/>
      <c r="W10" s="2"/>
      <c r="X10" s="2"/>
      <c r="Y10" s="2"/>
      <c r="Z10" s="2"/>
    </row>
    <row r="11" spans="1:26" ht="13.8" thickBot="1">
      <c r="A11" s="2"/>
      <c r="B11" s="2"/>
      <c r="C11" s="2"/>
      <c r="D11" s="2"/>
      <c r="E11" s="2"/>
      <c r="F11" s="2"/>
      <c r="G11" s="33"/>
      <c r="H11" s="32"/>
      <c r="I11" s="31"/>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5"/>
      <c r="I12" s="2"/>
      <c r="J12" s="2"/>
      <c r="K12" s="2"/>
      <c r="L12" s="2"/>
      <c r="M12" s="2"/>
      <c r="N12" s="2"/>
      <c r="O12" s="2"/>
      <c r="P12" s="2"/>
      <c r="Q12" s="2"/>
      <c r="R12" s="2"/>
      <c r="S12" s="2"/>
      <c r="T12" s="2"/>
      <c r="U12" s="2"/>
      <c r="V12" s="2"/>
      <c r="W12" s="2"/>
      <c r="X12" s="2"/>
      <c r="Y12" s="2"/>
      <c r="Z12" s="2"/>
    </row>
    <row r="13" spans="1:26" ht="15.75" customHeight="1">
      <c r="A13" s="2"/>
      <c r="B13" s="623" t="s">
        <v>135</v>
      </c>
      <c r="C13" s="623"/>
      <c r="D13" s="623"/>
      <c r="E13" s="623"/>
      <c r="F13" s="2"/>
      <c r="G13" s="2"/>
      <c r="H13" s="5"/>
      <c r="I13" s="2"/>
      <c r="J13" s="2"/>
      <c r="K13" s="2"/>
      <c r="L13" s="2"/>
      <c r="M13" s="2"/>
      <c r="N13" s="2"/>
      <c r="O13" s="2"/>
      <c r="P13" s="2"/>
      <c r="Q13" s="2"/>
      <c r="R13" s="2"/>
      <c r="S13" s="2"/>
      <c r="T13" s="2"/>
      <c r="U13" s="2"/>
      <c r="V13" s="2"/>
      <c r="W13" s="2"/>
      <c r="X13" s="2"/>
      <c r="Y13" s="2"/>
      <c r="Z13" s="2"/>
    </row>
    <row r="14" spans="1:26" ht="13.8" thickBot="1">
      <c r="A14" s="2"/>
      <c r="B14" s="5"/>
      <c r="C14" s="2"/>
      <c r="D14" s="2"/>
      <c r="E14" s="2"/>
      <c r="F14" s="2"/>
      <c r="G14" s="2"/>
      <c r="H14" s="5"/>
      <c r="I14" s="2"/>
      <c r="J14" s="2"/>
      <c r="K14" s="2"/>
      <c r="L14" s="2"/>
      <c r="M14" s="2"/>
      <c r="N14" s="2"/>
      <c r="O14" s="2"/>
      <c r="P14" s="2"/>
      <c r="Q14" s="2"/>
      <c r="R14" s="2"/>
      <c r="S14" s="2"/>
      <c r="T14" s="2"/>
      <c r="U14" s="2"/>
      <c r="V14" s="2"/>
      <c r="W14" s="2"/>
      <c r="X14" s="2"/>
      <c r="Y14" s="2"/>
      <c r="Z14" s="2"/>
    </row>
    <row r="15" spans="1:26" ht="12.75" customHeight="1">
      <c r="A15" s="2"/>
      <c r="B15" s="624" t="s">
        <v>136</v>
      </c>
      <c r="C15" s="627" t="s">
        <v>129</v>
      </c>
      <c r="D15" s="630" t="s">
        <v>137</v>
      </c>
      <c r="E15" s="633" t="s">
        <v>32</v>
      </c>
      <c r="F15" s="2"/>
      <c r="G15" s="2"/>
      <c r="H15" s="5"/>
      <c r="I15" s="2"/>
      <c r="J15" s="2"/>
      <c r="K15" s="2"/>
      <c r="L15" s="2"/>
      <c r="M15" s="2"/>
      <c r="N15" s="2"/>
      <c r="O15" s="2"/>
      <c r="P15" s="2"/>
      <c r="Q15" s="2"/>
      <c r="R15" s="2"/>
      <c r="S15" s="2"/>
      <c r="T15" s="2"/>
      <c r="U15" s="2"/>
      <c r="V15" s="2"/>
      <c r="W15" s="2"/>
      <c r="X15" s="2"/>
      <c r="Y15" s="2"/>
      <c r="Z15" s="2"/>
    </row>
    <row r="16" spans="1:26">
      <c r="A16" s="2"/>
      <c r="B16" s="625"/>
      <c r="C16" s="628"/>
      <c r="D16" s="631"/>
      <c r="E16" s="634"/>
      <c r="F16" s="2"/>
      <c r="G16" s="2"/>
      <c r="H16" s="5"/>
      <c r="I16" s="2"/>
      <c r="J16" s="2"/>
      <c r="K16" s="2"/>
      <c r="L16" s="2"/>
      <c r="M16" s="2"/>
      <c r="N16" s="2"/>
      <c r="O16" s="2"/>
      <c r="P16" s="2"/>
      <c r="Q16" s="2"/>
      <c r="R16" s="2"/>
      <c r="S16" s="2"/>
      <c r="T16" s="2"/>
      <c r="U16" s="2"/>
      <c r="V16" s="2"/>
      <c r="W16" s="2"/>
      <c r="X16" s="2"/>
      <c r="Y16" s="2"/>
      <c r="Z16" s="2"/>
    </row>
    <row r="17" spans="1:26" ht="13.5" customHeight="1" thickBot="1">
      <c r="A17" s="2"/>
      <c r="B17" s="626"/>
      <c r="C17" s="629"/>
      <c r="D17" s="632"/>
      <c r="E17" s="635"/>
      <c r="F17" s="2"/>
      <c r="G17" s="2"/>
      <c r="H17" s="5"/>
      <c r="I17" s="2"/>
      <c r="J17" s="2"/>
      <c r="K17" s="2"/>
      <c r="L17" s="2"/>
      <c r="M17" s="2"/>
      <c r="N17" s="2"/>
      <c r="O17" s="2"/>
      <c r="P17" s="2"/>
      <c r="Q17" s="2"/>
      <c r="R17" s="2"/>
      <c r="S17" s="2"/>
      <c r="T17" s="2"/>
      <c r="U17" s="2"/>
      <c r="V17" s="2"/>
      <c r="W17" s="2"/>
      <c r="X17" s="2"/>
      <c r="Y17" s="2"/>
      <c r="Z17" s="2"/>
    </row>
    <row r="18" spans="1:26" ht="12.75" customHeight="1">
      <c r="A18" s="2"/>
      <c r="B18" s="30">
        <v>100</v>
      </c>
      <c r="C18" s="29">
        <v>1</v>
      </c>
      <c r="D18" s="652" t="s">
        <v>138</v>
      </c>
      <c r="E18" s="654" t="s">
        <v>139</v>
      </c>
      <c r="F18" s="2"/>
      <c r="G18" s="2"/>
      <c r="H18" s="5"/>
      <c r="I18" s="2"/>
      <c r="J18" s="2"/>
      <c r="K18" s="2"/>
      <c r="L18" s="2"/>
      <c r="M18" s="2"/>
      <c r="N18" s="2"/>
      <c r="O18" s="2"/>
      <c r="P18" s="2"/>
      <c r="Q18" s="2"/>
      <c r="R18" s="2"/>
      <c r="S18" s="2"/>
      <c r="T18" s="2"/>
      <c r="U18" s="2"/>
      <c r="V18" s="2"/>
      <c r="W18" s="2"/>
      <c r="X18" s="2"/>
      <c r="Y18" s="2"/>
      <c r="Z18" s="2"/>
    </row>
    <row r="19" spans="1:26">
      <c r="A19" s="2"/>
      <c r="B19" s="30">
        <v>99</v>
      </c>
      <c r="C19" s="29">
        <v>1.1000000000000001</v>
      </c>
      <c r="D19" s="652"/>
      <c r="E19" s="654"/>
      <c r="F19" s="2"/>
      <c r="G19" s="2"/>
      <c r="H19" s="5"/>
      <c r="I19" s="2"/>
      <c r="J19" s="2"/>
      <c r="K19" s="2"/>
      <c r="L19" s="2"/>
      <c r="M19" s="2"/>
      <c r="N19" s="2"/>
      <c r="O19" s="2"/>
      <c r="P19" s="2"/>
      <c r="Q19" s="2"/>
      <c r="R19" s="2"/>
      <c r="S19" s="2"/>
      <c r="T19" s="2"/>
      <c r="U19" s="2"/>
      <c r="V19" s="2"/>
      <c r="W19" s="2"/>
      <c r="X19" s="2"/>
      <c r="Y19" s="2"/>
      <c r="Z19" s="2"/>
    </row>
    <row r="20" spans="1:26">
      <c r="A20" s="2"/>
      <c r="B20" s="30">
        <v>98</v>
      </c>
      <c r="C20" s="29">
        <v>1.1000000000000001</v>
      </c>
      <c r="D20" s="652"/>
      <c r="E20" s="654"/>
      <c r="F20" s="2"/>
      <c r="G20" s="2"/>
      <c r="H20" s="5"/>
      <c r="I20" s="2"/>
      <c r="J20" s="2"/>
      <c r="K20" s="2"/>
      <c r="L20" s="2"/>
      <c r="M20" s="2"/>
      <c r="N20" s="2"/>
      <c r="O20" s="2"/>
      <c r="P20" s="2"/>
      <c r="Q20" s="2"/>
      <c r="R20" s="2"/>
      <c r="S20" s="2"/>
      <c r="T20" s="2"/>
      <c r="U20" s="2"/>
      <c r="V20" s="2"/>
      <c r="W20" s="2"/>
      <c r="X20" s="2"/>
      <c r="Y20" s="2"/>
      <c r="Z20" s="2"/>
    </row>
    <row r="21" spans="1:26" ht="12.75" customHeight="1">
      <c r="A21" s="2"/>
      <c r="B21" s="30">
        <v>97</v>
      </c>
      <c r="C21" s="29">
        <v>1.2</v>
      </c>
      <c r="D21" s="652"/>
      <c r="E21" s="654"/>
      <c r="F21" s="2"/>
      <c r="G21" s="2"/>
      <c r="H21" s="5"/>
      <c r="I21" s="2"/>
      <c r="J21" s="2"/>
      <c r="K21" s="2"/>
      <c r="L21" s="2"/>
      <c r="M21" s="2"/>
      <c r="N21" s="2"/>
      <c r="O21" s="2"/>
      <c r="P21" s="2"/>
      <c r="Q21" s="2"/>
      <c r="R21" s="2"/>
      <c r="S21" s="2"/>
      <c r="T21" s="2"/>
      <c r="U21" s="2"/>
      <c r="V21" s="2"/>
      <c r="W21" s="2"/>
      <c r="X21" s="2"/>
      <c r="Y21" s="2"/>
      <c r="Z21" s="2"/>
    </row>
    <row r="22" spans="1:26">
      <c r="A22" s="2"/>
      <c r="B22" s="30">
        <v>96</v>
      </c>
      <c r="C22" s="29">
        <v>1.2</v>
      </c>
      <c r="D22" s="652"/>
      <c r="E22" s="654"/>
      <c r="F22" s="2"/>
      <c r="G22" s="2"/>
      <c r="H22" s="5"/>
      <c r="I22" s="2"/>
      <c r="J22" s="2"/>
      <c r="K22" s="2"/>
      <c r="L22" s="2"/>
      <c r="M22" s="2"/>
      <c r="N22" s="2"/>
      <c r="O22" s="2"/>
      <c r="P22" s="2"/>
      <c r="Q22" s="2"/>
      <c r="R22" s="2"/>
      <c r="S22" s="2"/>
      <c r="T22" s="2"/>
      <c r="U22" s="2"/>
      <c r="V22" s="2"/>
      <c r="W22" s="2"/>
      <c r="X22" s="2"/>
      <c r="Y22" s="2"/>
      <c r="Z22" s="2"/>
    </row>
    <row r="23" spans="1:26" ht="14.25" customHeight="1">
      <c r="A23" s="2"/>
      <c r="B23" s="30">
        <v>95</v>
      </c>
      <c r="C23" s="29">
        <v>1.3</v>
      </c>
      <c r="D23" s="652"/>
      <c r="E23" s="654"/>
      <c r="F23" s="2"/>
      <c r="G23" s="2"/>
      <c r="H23" s="5"/>
      <c r="I23" s="2"/>
      <c r="J23" s="2"/>
      <c r="K23" s="2"/>
      <c r="L23" s="2"/>
      <c r="M23" s="2"/>
      <c r="N23" s="2"/>
      <c r="O23" s="2"/>
      <c r="P23" s="2"/>
      <c r="Q23" s="2"/>
      <c r="R23" s="2"/>
      <c r="S23" s="2"/>
      <c r="T23" s="2"/>
      <c r="U23" s="2"/>
      <c r="V23" s="2"/>
      <c r="W23" s="2"/>
      <c r="X23" s="2"/>
      <c r="Y23" s="2"/>
      <c r="Z23" s="2"/>
    </row>
    <row r="24" spans="1:26" ht="15.75" customHeight="1">
      <c r="A24" s="2"/>
      <c r="B24" s="30">
        <v>94</v>
      </c>
      <c r="C24" s="29">
        <v>1.4</v>
      </c>
      <c r="D24" s="652"/>
      <c r="E24" s="654"/>
      <c r="F24" s="2"/>
      <c r="G24" s="2"/>
      <c r="H24" s="5"/>
      <c r="I24" s="2"/>
      <c r="J24" s="2"/>
      <c r="K24" s="2"/>
      <c r="L24" s="2"/>
      <c r="M24" s="2"/>
      <c r="N24" s="2"/>
      <c r="O24" s="2"/>
      <c r="P24" s="2"/>
      <c r="Q24" s="2"/>
      <c r="R24" s="2"/>
      <c r="S24" s="2"/>
      <c r="T24" s="2"/>
      <c r="U24" s="2"/>
      <c r="V24" s="2"/>
      <c r="W24" s="2"/>
      <c r="X24" s="2"/>
      <c r="Y24" s="2"/>
      <c r="Z24" s="2"/>
    </row>
    <row r="25" spans="1:26" ht="12.75" customHeight="1">
      <c r="A25" s="2"/>
      <c r="B25" s="30">
        <v>93</v>
      </c>
      <c r="C25" s="29">
        <v>1.4</v>
      </c>
      <c r="D25" s="652"/>
      <c r="E25" s="654"/>
      <c r="F25" s="2"/>
      <c r="G25" s="2"/>
      <c r="H25" s="5"/>
      <c r="I25" s="2"/>
      <c r="J25" s="2"/>
      <c r="K25" s="2"/>
      <c r="L25" s="2"/>
      <c r="M25" s="2"/>
      <c r="N25" s="2"/>
      <c r="O25" s="2"/>
      <c r="P25" s="2"/>
      <c r="Q25" s="2"/>
      <c r="R25" s="2"/>
      <c r="S25" s="2"/>
      <c r="T25" s="2"/>
      <c r="U25" s="2"/>
      <c r="V25" s="2"/>
      <c r="W25" s="2"/>
      <c r="X25" s="2"/>
      <c r="Y25" s="2"/>
      <c r="Z25" s="2"/>
    </row>
    <row r="26" spans="1:26" ht="12.75" customHeight="1">
      <c r="A26" s="2"/>
      <c r="B26" s="30">
        <v>92</v>
      </c>
      <c r="C26" s="29">
        <v>1.5</v>
      </c>
      <c r="D26" s="652"/>
      <c r="E26" s="654"/>
      <c r="F26" s="2"/>
      <c r="G26" s="2"/>
      <c r="H26" s="5"/>
      <c r="I26" s="2"/>
      <c r="J26" s="2"/>
      <c r="K26" s="2"/>
      <c r="L26" s="2"/>
      <c r="M26" s="2"/>
      <c r="N26" s="2"/>
      <c r="O26" s="2"/>
      <c r="P26" s="2"/>
      <c r="Q26" s="2"/>
      <c r="R26" s="2"/>
      <c r="S26" s="2"/>
      <c r="T26" s="2"/>
      <c r="U26" s="2"/>
      <c r="V26" s="2"/>
      <c r="W26" s="2"/>
      <c r="X26" s="2"/>
      <c r="Y26" s="2"/>
      <c r="Z26" s="2"/>
    </row>
    <row r="27" spans="1:26" ht="13.8" thickBot="1">
      <c r="A27" s="2"/>
      <c r="B27" s="28">
        <v>91</v>
      </c>
      <c r="C27" s="27">
        <v>1.5</v>
      </c>
      <c r="D27" s="653"/>
      <c r="E27" s="655"/>
      <c r="F27" s="2"/>
      <c r="G27" s="2"/>
      <c r="H27" s="5"/>
      <c r="I27" s="2"/>
      <c r="J27" s="2"/>
      <c r="K27" s="2"/>
      <c r="L27" s="2"/>
      <c r="M27" s="2"/>
      <c r="N27" s="2"/>
      <c r="O27" s="2"/>
      <c r="P27" s="2"/>
      <c r="Q27" s="2"/>
      <c r="R27" s="2"/>
      <c r="S27" s="2"/>
      <c r="T27" s="2"/>
      <c r="U27" s="2"/>
      <c r="V27" s="2"/>
      <c r="W27" s="2"/>
      <c r="X27" s="2"/>
      <c r="Y27" s="2"/>
      <c r="Z27" s="2"/>
    </row>
    <row r="28" spans="1:26" ht="12.75" customHeight="1">
      <c r="A28" s="2"/>
      <c r="B28" s="26">
        <v>90</v>
      </c>
      <c r="C28" s="25">
        <v>1.6</v>
      </c>
      <c r="D28" s="656" t="s">
        <v>140</v>
      </c>
      <c r="E28" s="659" t="s">
        <v>141</v>
      </c>
      <c r="F28" s="2"/>
      <c r="G28" s="2"/>
      <c r="H28" s="5"/>
      <c r="I28" s="2"/>
      <c r="J28" s="2"/>
      <c r="K28" s="2"/>
      <c r="L28" s="2"/>
      <c r="M28" s="2"/>
      <c r="N28" s="2"/>
      <c r="O28" s="2"/>
      <c r="P28" s="2"/>
      <c r="Q28" s="2"/>
      <c r="R28" s="2"/>
      <c r="S28" s="2"/>
      <c r="T28" s="2"/>
      <c r="U28" s="2"/>
      <c r="V28" s="2"/>
      <c r="W28" s="2"/>
      <c r="X28" s="2"/>
      <c r="Y28" s="2"/>
      <c r="Z28" s="2"/>
    </row>
    <row r="29" spans="1:26">
      <c r="A29" s="2"/>
      <c r="B29" s="24">
        <v>89</v>
      </c>
      <c r="C29" s="23">
        <v>1.7</v>
      </c>
      <c r="D29" s="657"/>
      <c r="E29" s="660"/>
      <c r="F29" s="2"/>
      <c r="G29" s="2"/>
      <c r="H29" s="5"/>
      <c r="I29" s="2"/>
      <c r="J29" s="2"/>
      <c r="K29" s="2"/>
      <c r="L29" s="2"/>
      <c r="M29" s="2"/>
      <c r="N29" s="2"/>
      <c r="O29" s="2"/>
      <c r="P29" s="2"/>
      <c r="Q29" s="2"/>
      <c r="R29" s="2"/>
      <c r="S29" s="2"/>
      <c r="T29" s="2"/>
      <c r="U29" s="2"/>
      <c r="V29" s="2"/>
      <c r="W29" s="2"/>
      <c r="X29" s="2"/>
      <c r="Y29" s="2"/>
      <c r="Z29" s="2"/>
    </row>
    <row r="30" spans="1:26" ht="15.75" customHeight="1">
      <c r="A30" s="2"/>
      <c r="B30" s="24">
        <v>88</v>
      </c>
      <c r="C30" s="23">
        <v>1.7</v>
      </c>
      <c r="D30" s="657"/>
      <c r="E30" s="660"/>
      <c r="F30" s="2"/>
      <c r="G30" s="2"/>
      <c r="H30" s="5"/>
      <c r="I30" s="2"/>
      <c r="J30" s="2"/>
      <c r="K30" s="2"/>
      <c r="L30" s="2"/>
      <c r="M30" s="2"/>
      <c r="N30" s="2"/>
      <c r="O30" s="2"/>
      <c r="P30" s="2"/>
      <c r="Q30" s="2"/>
      <c r="R30" s="2"/>
      <c r="S30" s="2"/>
      <c r="T30" s="2"/>
      <c r="U30" s="2"/>
      <c r="V30" s="2"/>
      <c r="W30" s="2"/>
      <c r="X30" s="2"/>
      <c r="Y30" s="2"/>
      <c r="Z30" s="2"/>
    </row>
    <row r="31" spans="1:26" ht="12.75" customHeight="1">
      <c r="A31" s="2"/>
      <c r="B31" s="24">
        <v>87</v>
      </c>
      <c r="C31" s="23">
        <v>1.8</v>
      </c>
      <c r="D31" s="657"/>
      <c r="E31" s="660"/>
      <c r="F31" s="2"/>
      <c r="G31" s="2"/>
      <c r="H31" s="5"/>
      <c r="I31" s="2"/>
      <c r="J31" s="2"/>
      <c r="K31" s="2"/>
      <c r="L31" s="2"/>
      <c r="M31" s="2"/>
      <c r="N31" s="2"/>
      <c r="O31" s="2"/>
      <c r="P31" s="2"/>
      <c r="Q31" s="2"/>
      <c r="R31" s="2"/>
      <c r="S31" s="2"/>
      <c r="T31" s="2"/>
      <c r="U31" s="2"/>
      <c r="V31" s="2"/>
      <c r="W31" s="2"/>
      <c r="X31" s="2"/>
      <c r="Y31" s="2"/>
      <c r="Z31" s="2"/>
    </row>
    <row r="32" spans="1:26" ht="12.75" customHeight="1">
      <c r="A32" s="2"/>
      <c r="B32" s="24">
        <v>86</v>
      </c>
      <c r="C32" s="23">
        <v>1.8</v>
      </c>
      <c r="D32" s="657"/>
      <c r="E32" s="660"/>
      <c r="F32" s="2"/>
      <c r="G32" s="2"/>
      <c r="H32" s="5"/>
      <c r="I32" s="2"/>
      <c r="J32" s="2"/>
      <c r="K32" s="2"/>
      <c r="L32" s="2"/>
      <c r="M32" s="2"/>
      <c r="N32" s="2"/>
      <c r="O32" s="2"/>
      <c r="P32" s="2"/>
      <c r="Q32" s="2"/>
      <c r="R32" s="2"/>
      <c r="S32" s="2"/>
      <c r="T32" s="2"/>
      <c r="U32" s="2"/>
      <c r="V32" s="2"/>
      <c r="W32" s="2"/>
      <c r="X32" s="2"/>
      <c r="Y32" s="2"/>
      <c r="Z32" s="2"/>
    </row>
    <row r="33" spans="1:26" ht="14.25" customHeight="1">
      <c r="A33" s="2"/>
      <c r="B33" s="24">
        <v>85</v>
      </c>
      <c r="C33" s="23">
        <v>1.9</v>
      </c>
      <c r="D33" s="657"/>
      <c r="E33" s="660"/>
      <c r="F33" s="2"/>
      <c r="G33" s="2"/>
      <c r="H33" s="5"/>
      <c r="I33" s="2"/>
      <c r="J33" s="2"/>
      <c r="K33" s="2"/>
      <c r="L33" s="2"/>
      <c r="M33" s="2"/>
      <c r="N33" s="2"/>
      <c r="O33" s="2"/>
      <c r="P33" s="2"/>
      <c r="Q33" s="2"/>
      <c r="R33" s="2"/>
      <c r="S33" s="2"/>
      <c r="T33" s="2"/>
      <c r="U33" s="2"/>
      <c r="V33" s="2"/>
      <c r="W33" s="2"/>
      <c r="X33" s="2"/>
      <c r="Y33" s="2"/>
      <c r="Z33" s="2"/>
    </row>
    <row r="34" spans="1:26" ht="15.75" customHeight="1">
      <c r="A34" s="2"/>
      <c r="B34" s="24">
        <v>84</v>
      </c>
      <c r="C34" s="23">
        <v>2</v>
      </c>
      <c r="D34" s="657"/>
      <c r="E34" s="660"/>
      <c r="F34" s="2"/>
      <c r="G34" s="2"/>
      <c r="H34" s="5"/>
      <c r="I34" s="2"/>
      <c r="J34" s="2"/>
      <c r="K34" s="2"/>
      <c r="L34" s="2"/>
      <c r="M34" s="2"/>
      <c r="N34" s="2"/>
      <c r="O34" s="2"/>
      <c r="P34" s="2"/>
      <c r="Q34" s="2"/>
      <c r="R34" s="2"/>
      <c r="S34" s="2"/>
      <c r="T34" s="2"/>
      <c r="U34" s="2"/>
      <c r="V34" s="2"/>
      <c r="W34" s="2"/>
      <c r="X34" s="2"/>
      <c r="Y34" s="2"/>
      <c r="Z34" s="2"/>
    </row>
    <row r="35" spans="1:26">
      <c r="A35" s="2"/>
      <c r="B35" s="24">
        <v>83</v>
      </c>
      <c r="C35" s="23">
        <v>2</v>
      </c>
      <c r="D35" s="657"/>
      <c r="E35" s="660"/>
      <c r="F35" s="2"/>
      <c r="G35" s="2"/>
      <c r="H35" s="5"/>
      <c r="I35" s="2"/>
      <c r="J35" s="2"/>
      <c r="K35" s="2"/>
      <c r="L35" s="2"/>
      <c r="M35" s="2"/>
      <c r="N35" s="2"/>
      <c r="O35" s="2"/>
      <c r="P35" s="2"/>
      <c r="Q35" s="2"/>
      <c r="R35" s="2"/>
      <c r="S35" s="2"/>
      <c r="T35" s="2"/>
      <c r="U35" s="2"/>
      <c r="V35" s="2"/>
      <c r="W35" s="2"/>
      <c r="X35" s="2"/>
      <c r="Y35" s="2"/>
      <c r="Z35" s="2"/>
    </row>
    <row r="36" spans="1:26" ht="12.75" customHeight="1">
      <c r="A36" s="2"/>
      <c r="B36" s="24">
        <v>82</v>
      </c>
      <c r="C36" s="23">
        <v>2.1</v>
      </c>
      <c r="D36" s="657"/>
      <c r="E36" s="660"/>
      <c r="F36" s="2"/>
      <c r="G36" s="2"/>
      <c r="H36" s="5"/>
      <c r="I36" s="2"/>
      <c r="J36" s="2"/>
      <c r="K36" s="2"/>
      <c r="L36" s="2"/>
      <c r="M36" s="2"/>
      <c r="N36" s="2"/>
      <c r="O36" s="2"/>
      <c r="P36" s="2"/>
      <c r="Q36" s="2"/>
      <c r="R36" s="2"/>
      <c r="S36" s="2"/>
      <c r="T36" s="2"/>
      <c r="U36" s="2"/>
      <c r="V36" s="2"/>
      <c r="W36" s="2"/>
      <c r="X36" s="2"/>
      <c r="Y36" s="2"/>
      <c r="Z36" s="2"/>
    </row>
    <row r="37" spans="1:26">
      <c r="A37" s="2"/>
      <c r="B37" s="24">
        <v>81</v>
      </c>
      <c r="C37" s="23">
        <v>2.1</v>
      </c>
      <c r="D37" s="657"/>
      <c r="E37" s="660"/>
      <c r="F37" s="2"/>
      <c r="G37" s="2"/>
      <c r="H37" s="5"/>
      <c r="I37" s="2"/>
      <c r="J37" s="2"/>
      <c r="K37" s="2"/>
      <c r="L37" s="2"/>
      <c r="M37" s="2"/>
      <c r="N37" s="2"/>
      <c r="O37" s="2"/>
      <c r="P37" s="2"/>
      <c r="Q37" s="2"/>
      <c r="R37" s="2"/>
      <c r="S37" s="2"/>
      <c r="T37" s="2"/>
      <c r="U37" s="2"/>
      <c r="V37" s="2"/>
      <c r="W37" s="2"/>
      <c r="X37" s="2"/>
      <c r="Y37" s="2"/>
      <c r="Z37" s="2"/>
    </row>
    <row r="38" spans="1:26">
      <c r="A38" s="2"/>
      <c r="B38" s="24">
        <v>80</v>
      </c>
      <c r="C38" s="23">
        <v>2.2000000000000002</v>
      </c>
      <c r="D38" s="657"/>
      <c r="E38" s="660"/>
      <c r="F38" s="2"/>
      <c r="G38" s="2"/>
      <c r="H38" s="5"/>
      <c r="I38" s="2"/>
      <c r="J38" s="2"/>
      <c r="K38" s="2"/>
      <c r="L38" s="2"/>
      <c r="M38" s="2"/>
      <c r="N38" s="2"/>
      <c r="O38" s="2"/>
      <c r="P38" s="2"/>
      <c r="Q38" s="2"/>
      <c r="R38" s="2"/>
      <c r="S38" s="2"/>
      <c r="T38" s="2"/>
      <c r="U38" s="2"/>
      <c r="V38" s="2"/>
      <c r="W38" s="2"/>
      <c r="X38" s="2"/>
      <c r="Y38" s="2"/>
      <c r="Z38" s="2"/>
    </row>
    <row r="39" spans="1:26">
      <c r="A39" s="2"/>
      <c r="B39" s="24">
        <v>79</v>
      </c>
      <c r="C39" s="23">
        <v>2.2999999999999998</v>
      </c>
      <c r="D39" s="657"/>
      <c r="E39" s="660"/>
      <c r="F39" s="2"/>
      <c r="G39" s="2"/>
      <c r="H39" s="5"/>
      <c r="I39" s="2"/>
      <c r="J39" s="2"/>
      <c r="K39" s="2"/>
      <c r="L39" s="2"/>
      <c r="M39" s="2"/>
      <c r="N39" s="2"/>
      <c r="O39" s="2"/>
      <c r="P39" s="2"/>
      <c r="Q39" s="2"/>
      <c r="R39" s="2"/>
      <c r="S39" s="2"/>
      <c r="T39" s="2"/>
      <c r="U39" s="2"/>
      <c r="V39" s="2"/>
      <c r="W39" s="2"/>
      <c r="X39" s="2"/>
      <c r="Y39" s="2"/>
      <c r="Z39" s="2"/>
    </row>
    <row r="40" spans="1:26">
      <c r="A40" s="2"/>
      <c r="B40" s="24">
        <v>78</v>
      </c>
      <c r="C40" s="23">
        <v>2.2999999999999998</v>
      </c>
      <c r="D40" s="657"/>
      <c r="E40" s="660"/>
      <c r="F40" s="2"/>
      <c r="G40" s="2"/>
      <c r="H40" s="5"/>
      <c r="I40" s="2"/>
      <c r="J40" s="2"/>
      <c r="K40" s="2"/>
      <c r="L40" s="2"/>
      <c r="M40" s="2"/>
      <c r="N40" s="2"/>
      <c r="O40" s="2"/>
      <c r="P40" s="2"/>
      <c r="Q40" s="2"/>
      <c r="R40" s="2"/>
      <c r="S40" s="2"/>
      <c r="T40" s="2"/>
      <c r="U40" s="2"/>
      <c r="V40" s="2"/>
      <c r="W40" s="2"/>
      <c r="X40" s="2"/>
      <c r="Y40" s="2"/>
      <c r="Z40" s="2"/>
    </row>
    <row r="41" spans="1:26">
      <c r="A41" s="2"/>
      <c r="B41" s="24">
        <v>77</v>
      </c>
      <c r="C41" s="23">
        <v>2.4</v>
      </c>
      <c r="D41" s="657"/>
      <c r="E41" s="660"/>
      <c r="F41" s="2"/>
      <c r="G41" s="2"/>
      <c r="H41" s="5"/>
      <c r="I41" s="2"/>
      <c r="J41" s="2"/>
      <c r="K41" s="2"/>
      <c r="L41" s="2"/>
      <c r="M41" s="2"/>
      <c r="N41" s="2"/>
      <c r="O41" s="2"/>
      <c r="P41" s="2"/>
      <c r="Q41" s="2"/>
      <c r="R41" s="2"/>
      <c r="S41" s="2"/>
      <c r="T41" s="2"/>
      <c r="U41" s="2"/>
      <c r="V41" s="2"/>
      <c r="W41" s="2"/>
      <c r="X41" s="2"/>
      <c r="Y41" s="2"/>
      <c r="Z41" s="2"/>
    </row>
    <row r="42" spans="1:26" ht="12.75" customHeight="1">
      <c r="A42" s="2"/>
      <c r="B42" s="24">
        <v>76</v>
      </c>
      <c r="C42" s="23">
        <v>2.4</v>
      </c>
      <c r="D42" s="657"/>
      <c r="E42" s="660"/>
      <c r="F42" s="2"/>
      <c r="G42" s="2"/>
      <c r="H42" s="5"/>
      <c r="I42" s="2"/>
      <c r="J42" s="2"/>
      <c r="K42" s="2"/>
      <c r="L42" s="2"/>
      <c r="M42" s="2"/>
      <c r="N42" s="2"/>
      <c r="O42" s="2"/>
      <c r="P42" s="2"/>
      <c r="Q42" s="2"/>
      <c r="R42" s="2"/>
      <c r="S42" s="2"/>
      <c r="T42" s="2"/>
      <c r="U42" s="2"/>
      <c r="V42" s="2"/>
      <c r="W42" s="2"/>
      <c r="X42" s="2"/>
      <c r="Y42" s="2"/>
      <c r="Z42" s="2"/>
    </row>
    <row r="43" spans="1:26" ht="12.75" customHeight="1" thickBot="1">
      <c r="A43" s="2"/>
      <c r="B43" s="22">
        <v>75</v>
      </c>
      <c r="C43" s="21">
        <v>2.5</v>
      </c>
      <c r="D43" s="658"/>
      <c r="E43" s="661"/>
      <c r="F43" s="2"/>
      <c r="G43" s="2"/>
      <c r="H43" s="5"/>
      <c r="I43" s="2"/>
      <c r="J43" s="2"/>
      <c r="K43" s="2"/>
      <c r="L43" s="2"/>
      <c r="M43" s="2"/>
      <c r="N43" s="2"/>
      <c r="O43" s="2"/>
      <c r="P43" s="2"/>
      <c r="Q43" s="2"/>
      <c r="R43" s="2"/>
      <c r="S43" s="2"/>
      <c r="T43" s="2"/>
      <c r="U43" s="2"/>
      <c r="V43" s="2"/>
      <c r="W43" s="2"/>
      <c r="X43" s="2"/>
      <c r="Y43" s="2"/>
      <c r="Z43" s="2"/>
    </row>
    <row r="44" spans="1:26" ht="12.75" customHeight="1">
      <c r="A44" s="2"/>
      <c r="B44" s="20">
        <v>74</v>
      </c>
      <c r="C44" s="19">
        <v>2.6</v>
      </c>
      <c r="D44" s="636" t="s">
        <v>142</v>
      </c>
      <c r="E44" s="639" t="s">
        <v>143</v>
      </c>
      <c r="F44" s="2"/>
      <c r="G44" s="2"/>
      <c r="H44" s="5"/>
      <c r="I44" s="2"/>
      <c r="J44" s="2"/>
      <c r="K44" s="2"/>
      <c r="L44" s="2"/>
      <c r="M44" s="2"/>
      <c r="N44" s="2"/>
      <c r="O44" s="2"/>
      <c r="P44" s="2"/>
      <c r="Q44" s="2"/>
      <c r="R44" s="2"/>
      <c r="S44" s="2"/>
      <c r="T44" s="2"/>
      <c r="U44" s="2"/>
      <c r="V44" s="2"/>
      <c r="W44" s="2"/>
      <c r="X44" s="2"/>
      <c r="Y44" s="2"/>
      <c r="Z44" s="2"/>
    </row>
    <row r="45" spans="1:26" ht="12.75" customHeight="1">
      <c r="A45" s="2"/>
      <c r="B45" s="20">
        <v>73</v>
      </c>
      <c r="C45" s="19">
        <v>2.6</v>
      </c>
      <c r="D45" s="637"/>
      <c r="E45" s="640"/>
      <c r="F45" s="2"/>
      <c r="G45" s="2"/>
      <c r="H45" s="5"/>
      <c r="I45" s="2"/>
      <c r="J45" s="2"/>
      <c r="K45" s="2"/>
      <c r="L45" s="2"/>
      <c r="M45" s="2"/>
      <c r="N45" s="2"/>
      <c r="O45" s="2"/>
      <c r="P45" s="2"/>
      <c r="Q45" s="2"/>
      <c r="R45" s="2"/>
      <c r="S45" s="2"/>
      <c r="T45" s="2"/>
      <c r="U45" s="2"/>
      <c r="V45" s="2"/>
      <c r="W45" s="2"/>
      <c r="X45" s="2"/>
      <c r="Y45" s="2"/>
      <c r="Z45" s="2"/>
    </row>
    <row r="46" spans="1:26" ht="12.75" customHeight="1">
      <c r="A46" s="2"/>
      <c r="B46" s="20">
        <v>72</v>
      </c>
      <c r="C46" s="19">
        <v>2.7</v>
      </c>
      <c r="D46" s="637"/>
      <c r="E46" s="640"/>
      <c r="F46" s="2"/>
      <c r="G46" s="2"/>
      <c r="H46" s="5"/>
      <c r="I46" s="2"/>
      <c r="J46" s="2"/>
      <c r="K46" s="2"/>
      <c r="L46" s="2"/>
      <c r="M46" s="2"/>
      <c r="N46" s="2"/>
      <c r="O46" s="2"/>
      <c r="P46" s="2"/>
      <c r="Q46" s="2"/>
      <c r="R46" s="2"/>
      <c r="S46" s="2"/>
      <c r="T46" s="2"/>
      <c r="U46" s="2"/>
      <c r="V46" s="2"/>
      <c r="W46" s="2"/>
      <c r="X46" s="2"/>
      <c r="Y46" s="2"/>
      <c r="Z46" s="2"/>
    </row>
    <row r="47" spans="1:26" ht="12.75" customHeight="1">
      <c r="A47" s="2"/>
      <c r="B47" s="20">
        <v>71</v>
      </c>
      <c r="C47" s="19">
        <v>2.7</v>
      </c>
      <c r="D47" s="637"/>
      <c r="E47" s="640"/>
      <c r="F47" s="2"/>
      <c r="G47" s="2"/>
      <c r="H47" s="5"/>
      <c r="I47" s="2"/>
      <c r="J47" s="2"/>
      <c r="K47" s="2"/>
      <c r="L47" s="2"/>
      <c r="M47" s="2"/>
      <c r="N47" s="2"/>
      <c r="O47" s="2"/>
      <c r="P47" s="2"/>
      <c r="Q47" s="2"/>
      <c r="R47" s="2"/>
      <c r="S47" s="2"/>
      <c r="T47" s="2"/>
      <c r="U47" s="2"/>
      <c r="V47" s="2"/>
      <c r="W47" s="2"/>
      <c r="X47" s="2"/>
      <c r="Y47" s="2"/>
      <c r="Z47" s="2"/>
    </row>
    <row r="48" spans="1:26" ht="14.25" customHeight="1">
      <c r="A48" s="2"/>
      <c r="B48" s="20">
        <v>70</v>
      </c>
      <c r="C48" s="19">
        <v>2.8</v>
      </c>
      <c r="D48" s="637"/>
      <c r="E48" s="640"/>
      <c r="F48" s="2"/>
      <c r="G48" s="2"/>
      <c r="H48" s="5"/>
      <c r="I48" s="2"/>
      <c r="J48" s="2"/>
      <c r="K48" s="2"/>
      <c r="L48" s="2"/>
      <c r="M48" s="2"/>
      <c r="N48" s="2"/>
      <c r="O48" s="2"/>
      <c r="P48" s="2"/>
      <c r="Q48" s="2"/>
      <c r="R48" s="2"/>
      <c r="S48" s="2"/>
      <c r="T48" s="2"/>
      <c r="U48" s="2"/>
      <c r="V48" s="2"/>
      <c r="W48" s="2"/>
      <c r="X48" s="2"/>
      <c r="Y48" s="2"/>
      <c r="Z48" s="2"/>
    </row>
    <row r="49" spans="1:26">
      <c r="A49" s="2"/>
      <c r="B49" s="20">
        <v>69</v>
      </c>
      <c r="C49" s="19">
        <v>2.9</v>
      </c>
      <c r="D49" s="637"/>
      <c r="E49" s="640"/>
      <c r="F49" s="2"/>
      <c r="G49" s="2"/>
      <c r="H49" s="5"/>
      <c r="I49" s="2"/>
      <c r="J49" s="2"/>
      <c r="K49" s="2"/>
      <c r="L49" s="2"/>
      <c r="M49" s="2"/>
      <c r="N49" s="2"/>
      <c r="O49" s="2"/>
      <c r="P49" s="2"/>
      <c r="Q49" s="2"/>
      <c r="R49" s="2"/>
      <c r="S49" s="2"/>
      <c r="T49" s="2"/>
      <c r="U49" s="2"/>
      <c r="V49" s="2"/>
      <c r="W49" s="2"/>
      <c r="X49" s="2"/>
      <c r="Y49" s="2"/>
      <c r="Z49" s="2"/>
    </row>
    <row r="50" spans="1:26" ht="12.75" customHeight="1">
      <c r="A50" s="2"/>
      <c r="B50" s="20">
        <v>68</v>
      </c>
      <c r="C50" s="19">
        <v>2.9</v>
      </c>
      <c r="D50" s="637"/>
      <c r="E50" s="640"/>
      <c r="F50" s="2"/>
      <c r="G50" s="2"/>
      <c r="H50" s="5"/>
      <c r="I50" s="2"/>
      <c r="J50" s="2"/>
      <c r="K50" s="2"/>
      <c r="L50" s="2"/>
      <c r="M50" s="2"/>
      <c r="N50" s="2"/>
      <c r="O50" s="2"/>
      <c r="P50" s="2"/>
      <c r="Q50" s="2"/>
      <c r="R50" s="2"/>
      <c r="S50" s="2"/>
      <c r="T50" s="2"/>
      <c r="U50" s="2"/>
      <c r="V50" s="2"/>
      <c r="W50" s="2"/>
      <c r="X50" s="2"/>
      <c r="Y50" s="2"/>
      <c r="Z50" s="2"/>
    </row>
    <row r="51" spans="1:26">
      <c r="A51" s="2"/>
      <c r="B51" s="20">
        <v>67</v>
      </c>
      <c r="C51" s="19">
        <v>3</v>
      </c>
      <c r="D51" s="637"/>
      <c r="E51" s="640"/>
      <c r="F51" s="2"/>
      <c r="G51" s="2"/>
      <c r="H51" s="5"/>
      <c r="I51" s="2"/>
      <c r="J51" s="2"/>
      <c r="K51" s="2"/>
      <c r="L51" s="2"/>
      <c r="M51" s="2"/>
      <c r="N51" s="2"/>
      <c r="O51" s="2"/>
      <c r="P51" s="2"/>
      <c r="Q51" s="2"/>
      <c r="R51" s="2"/>
      <c r="S51" s="2"/>
      <c r="T51" s="2"/>
      <c r="U51" s="2"/>
      <c r="V51" s="2"/>
      <c r="W51" s="2"/>
      <c r="X51" s="2"/>
      <c r="Y51" s="2"/>
      <c r="Z51" s="2"/>
    </row>
    <row r="52" spans="1:26">
      <c r="A52" s="2"/>
      <c r="B52" s="20">
        <v>66</v>
      </c>
      <c r="C52" s="19">
        <v>3</v>
      </c>
      <c r="D52" s="637"/>
      <c r="E52" s="640"/>
      <c r="F52" s="2"/>
      <c r="G52" s="2"/>
      <c r="H52" s="5"/>
      <c r="I52" s="2"/>
      <c r="J52" s="2"/>
      <c r="K52" s="2"/>
      <c r="L52" s="2"/>
      <c r="M52" s="2"/>
      <c r="N52" s="2"/>
      <c r="O52" s="2"/>
      <c r="P52" s="2"/>
      <c r="Q52" s="2"/>
      <c r="R52" s="2"/>
      <c r="S52" s="2"/>
      <c r="T52" s="2"/>
      <c r="U52" s="2"/>
      <c r="V52" s="2"/>
      <c r="W52" s="2"/>
      <c r="X52" s="2"/>
      <c r="Y52" s="2"/>
      <c r="Z52" s="2"/>
    </row>
    <row r="53" spans="1:26" ht="12.75" customHeight="1">
      <c r="A53" s="2"/>
      <c r="B53" s="20">
        <v>65</v>
      </c>
      <c r="C53" s="19">
        <v>3.1</v>
      </c>
      <c r="D53" s="637"/>
      <c r="E53" s="640"/>
      <c r="F53" s="2"/>
      <c r="G53" s="2"/>
      <c r="H53" s="5"/>
      <c r="I53" s="2"/>
      <c r="J53" s="2"/>
      <c r="K53" s="2"/>
      <c r="L53" s="2"/>
      <c r="M53" s="2"/>
      <c r="N53" s="2"/>
      <c r="O53" s="2"/>
      <c r="P53" s="2"/>
      <c r="Q53" s="2"/>
      <c r="R53" s="2"/>
      <c r="S53" s="2"/>
      <c r="T53" s="2"/>
      <c r="U53" s="2"/>
      <c r="V53" s="2"/>
      <c r="W53" s="2"/>
      <c r="X53" s="2"/>
      <c r="Y53" s="2"/>
      <c r="Z53" s="2"/>
    </row>
    <row r="54" spans="1:26">
      <c r="A54" s="2"/>
      <c r="B54" s="20">
        <v>64</v>
      </c>
      <c r="C54" s="19">
        <v>3.2</v>
      </c>
      <c r="D54" s="637"/>
      <c r="E54" s="640"/>
      <c r="F54" s="2"/>
      <c r="G54" s="2"/>
      <c r="H54" s="5"/>
      <c r="I54" s="2"/>
      <c r="J54" s="2"/>
      <c r="K54" s="2"/>
      <c r="L54" s="2"/>
      <c r="M54" s="2"/>
      <c r="N54" s="2"/>
      <c r="O54" s="2"/>
      <c r="P54" s="2"/>
      <c r="Q54" s="2"/>
      <c r="R54" s="2"/>
      <c r="S54" s="2"/>
      <c r="T54" s="2"/>
      <c r="U54" s="2"/>
      <c r="V54" s="2"/>
      <c r="W54" s="2"/>
      <c r="X54" s="2"/>
      <c r="Y54" s="2"/>
      <c r="Z54" s="2"/>
    </row>
    <row r="55" spans="1:26">
      <c r="A55" s="2"/>
      <c r="B55" s="20">
        <v>63</v>
      </c>
      <c r="C55" s="19">
        <v>3.2</v>
      </c>
      <c r="D55" s="637"/>
      <c r="E55" s="640"/>
      <c r="F55" s="2"/>
      <c r="G55" s="2"/>
      <c r="H55" s="5"/>
      <c r="I55" s="2"/>
      <c r="J55" s="2"/>
      <c r="K55" s="2"/>
      <c r="L55" s="2"/>
      <c r="M55" s="2"/>
      <c r="N55" s="2"/>
      <c r="O55" s="2"/>
      <c r="P55" s="2"/>
      <c r="Q55" s="2"/>
      <c r="R55" s="2"/>
      <c r="S55" s="2"/>
      <c r="T55" s="2"/>
      <c r="U55" s="2"/>
      <c r="V55" s="2"/>
      <c r="W55" s="2"/>
      <c r="X55" s="2"/>
      <c r="Y55" s="2"/>
      <c r="Z55" s="2"/>
    </row>
    <row r="56" spans="1:26">
      <c r="A56" s="2"/>
      <c r="B56" s="20">
        <v>62</v>
      </c>
      <c r="C56" s="19">
        <v>3.3</v>
      </c>
      <c r="D56" s="637"/>
      <c r="E56" s="640"/>
      <c r="F56" s="2"/>
      <c r="G56" s="2"/>
      <c r="H56" s="5"/>
      <c r="I56" s="2"/>
      <c r="J56" s="2"/>
      <c r="K56" s="2"/>
      <c r="L56" s="2"/>
      <c r="M56" s="2"/>
      <c r="N56" s="2"/>
      <c r="O56" s="2"/>
      <c r="P56" s="2"/>
      <c r="Q56" s="2"/>
      <c r="R56" s="2"/>
      <c r="S56" s="2"/>
      <c r="T56" s="2"/>
      <c r="U56" s="2"/>
      <c r="V56" s="2"/>
      <c r="W56" s="2"/>
      <c r="X56" s="2"/>
      <c r="Y56" s="2"/>
      <c r="Z56" s="2"/>
    </row>
    <row r="57" spans="1:26">
      <c r="A57" s="2"/>
      <c r="B57" s="20">
        <v>61</v>
      </c>
      <c r="C57" s="19">
        <v>3.3</v>
      </c>
      <c r="D57" s="637"/>
      <c r="E57" s="640"/>
      <c r="F57" s="2"/>
      <c r="G57" s="2"/>
      <c r="H57" s="5"/>
      <c r="I57" s="2"/>
      <c r="J57" s="2"/>
      <c r="K57" s="2"/>
      <c r="L57" s="2"/>
      <c r="M57" s="2"/>
      <c r="N57" s="2"/>
      <c r="O57" s="2"/>
      <c r="P57" s="2"/>
      <c r="Q57" s="2"/>
      <c r="R57" s="2"/>
      <c r="S57" s="2"/>
      <c r="T57" s="2"/>
      <c r="U57" s="2"/>
      <c r="V57" s="2"/>
      <c r="W57" s="2"/>
      <c r="X57" s="2"/>
      <c r="Y57" s="2"/>
      <c r="Z57" s="2"/>
    </row>
    <row r="58" spans="1:26" ht="12.75" customHeight="1">
      <c r="A58" s="2"/>
      <c r="B58" s="20">
        <v>60</v>
      </c>
      <c r="C58" s="19">
        <v>3.4</v>
      </c>
      <c r="D58" s="637"/>
      <c r="E58" s="640"/>
      <c r="F58" s="2"/>
      <c r="G58" s="2"/>
      <c r="H58" s="5"/>
      <c r="I58" s="2"/>
      <c r="J58" s="2"/>
      <c r="K58" s="2"/>
      <c r="L58" s="2"/>
      <c r="M58" s="2"/>
      <c r="N58" s="2"/>
      <c r="O58" s="2"/>
      <c r="P58" s="2"/>
      <c r="Q58" s="2"/>
      <c r="R58" s="2"/>
      <c r="S58" s="2"/>
      <c r="T58" s="2"/>
      <c r="U58" s="2"/>
      <c r="V58" s="2"/>
      <c r="W58" s="2"/>
      <c r="X58" s="2"/>
      <c r="Y58" s="2"/>
      <c r="Z58" s="2"/>
    </row>
    <row r="59" spans="1:26">
      <c r="A59" s="2"/>
      <c r="B59" s="20">
        <v>59</v>
      </c>
      <c r="C59" s="19">
        <v>3.5</v>
      </c>
      <c r="D59" s="637"/>
      <c r="E59" s="640"/>
      <c r="F59" s="2"/>
      <c r="G59" s="2"/>
      <c r="H59" s="5"/>
      <c r="I59" s="2"/>
      <c r="J59" s="2"/>
      <c r="K59" s="2"/>
      <c r="L59" s="2"/>
      <c r="M59" s="2"/>
      <c r="N59" s="2"/>
      <c r="O59" s="2"/>
      <c r="P59" s="2"/>
      <c r="Q59" s="2"/>
      <c r="R59" s="2"/>
      <c r="S59" s="2"/>
      <c r="T59" s="2"/>
      <c r="U59" s="2"/>
      <c r="V59" s="2"/>
      <c r="W59" s="2"/>
      <c r="X59" s="2"/>
      <c r="Y59" s="2"/>
      <c r="Z59" s="2"/>
    </row>
    <row r="60" spans="1:26" ht="13.5" customHeight="1" thickBot="1">
      <c r="A60" s="2"/>
      <c r="B60" s="18">
        <v>58</v>
      </c>
      <c r="C60" s="17">
        <v>3.5</v>
      </c>
      <c r="D60" s="638"/>
      <c r="E60" s="641"/>
      <c r="F60" s="2"/>
      <c r="G60" s="2"/>
      <c r="H60" s="5"/>
      <c r="I60" s="2"/>
      <c r="J60" s="2"/>
      <c r="K60" s="2"/>
      <c r="L60" s="2"/>
      <c r="M60" s="2"/>
      <c r="N60" s="2"/>
      <c r="O60" s="2"/>
      <c r="P60" s="2"/>
      <c r="Q60" s="2"/>
      <c r="R60" s="2"/>
      <c r="S60" s="2"/>
      <c r="T60" s="2"/>
      <c r="U60" s="2"/>
      <c r="V60" s="2"/>
      <c r="W60" s="2"/>
      <c r="X60" s="2"/>
      <c r="Y60" s="2"/>
      <c r="Z60" s="2"/>
    </row>
    <row r="61" spans="1:26" ht="12.75" customHeight="1">
      <c r="A61" s="2"/>
      <c r="B61" s="16">
        <v>57</v>
      </c>
      <c r="C61" s="15">
        <v>3.6</v>
      </c>
      <c r="D61" s="642" t="s">
        <v>144</v>
      </c>
      <c r="E61" s="644" t="s">
        <v>145</v>
      </c>
      <c r="F61" s="2"/>
      <c r="G61" s="2"/>
      <c r="H61" s="5"/>
      <c r="I61" s="2"/>
      <c r="J61" s="2"/>
      <c r="K61" s="2"/>
      <c r="L61" s="2"/>
      <c r="M61" s="2"/>
      <c r="N61" s="2"/>
      <c r="O61" s="2"/>
      <c r="P61" s="2"/>
      <c r="Q61" s="2"/>
      <c r="R61" s="2"/>
      <c r="S61" s="2"/>
      <c r="T61" s="2"/>
      <c r="U61" s="2"/>
      <c r="V61" s="2"/>
      <c r="W61" s="2"/>
      <c r="X61" s="2"/>
      <c r="Y61" s="2"/>
      <c r="Z61" s="2"/>
    </row>
    <row r="62" spans="1:26" ht="12.75" customHeight="1">
      <c r="A62" s="2"/>
      <c r="B62" s="16">
        <v>56</v>
      </c>
      <c r="C62" s="15">
        <v>3.6</v>
      </c>
      <c r="D62" s="642"/>
      <c r="E62" s="644"/>
      <c r="F62" s="2"/>
      <c r="G62" s="2"/>
      <c r="H62" s="5"/>
      <c r="I62" s="2"/>
      <c r="J62" s="2"/>
      <c r="K62" s="2"/>
      <c r="L62" s="2"/>
      <c r="M62" s="2"/>
      <c r="N62" s="2"/>
      <c r="O62" s="2"/>
      <c r="P62" s="2"/>
      <c r="Q62" s="2"/>
      <c r="R62" s="2"/>
      <c r="S62" s="2"/>
      <c r="T62" s="2"/>
      <c r="U62" s="2"/>
      <c r="V62" s="2"/>
      <c r="W62" s="2"/>
      <c r="X62" s="2"/>
      <c r="Y62" s="2"/>
      <c r="Z62" s="2"/>
    </row>
    <row r="63" spans="1:26" ht="12.75" customHeight="1">
      <c r="A63" s="2"/>
      <c r="B63" s="16">
        <v>55</v>
      </c>
      <c r="C63" s="15">
        <v>3.7</v>
      </c>
      <c r="D63" s="642"/>
      <c r="E63" s="644"/>
      <c r="F63" s="2"/>
      <c r="G63" s="2"/>
      <c r="H63" s="5"/>
      <c r="I63" s="2"/>
      <c r="J63" s="2"/>
      <c r="K63" s="2"/>
      <c r="L63" s="2"/>
      <c r="M63" s="2"/>
      <c r="N63" s="2"/>
      <c r="O63" s="2"/>
      <c r="P63" s="2"/>
      <c r="Q63" s="2"/>
      <c r="R63" s="2"/>
      <c r="S63" s="2"/>
      <c r="T63" s="2"/>
      <c r="U63" s="2"/>
      <c r="V63" s="2"/>
      <c r="W63" s="2"/>
      <c r="X63" s="2"/>
      <c r="Y63" s="2"/>
      <c r="Z63" s="2"/>
    </row>
    <row r="64" spans="1:26" ht="12.75" customHeight="1">
      <c r="A64" s="2"/>
      <c r="B64" s="16">
        <v>54</v>
      </c>
      <c r="C64" s="15">
        <v>3.8</v>
      </c>
      <c r="D64" s="642"/>
      <c r="E64" s="644"/>
      <c r="F64" s="2"/>
      <c r="G64" s="2"/>
      <c r="H64" s="5"/>
      <c r="I64" s="2"/>
      <c r="J64" s="2"/>
      <c r="K64" s="2"/>
      <c r="L64" s="2"/>
      <c r="M64" s="2"/>
      <c r="N64" s="2"/>
      <c r="O64" s="2"/>
      <c r="P64" s="2"/>
      <c r="Q64" s="2"/>
      <c r="R64" s="2"/>
      <c r="S64" s="2"/>
      <c r="T64" s="2"/>
      <c r="U64" s="2"/>
      <c r="V64" s="2"/>
      <c r="W64" s="2"/>
      <c r="X64" s="2"/>
      <c r="Y64" s="2"/>
      <c r="Z64" s="2"/>
    </row>
    <row r="65" spans="1:26" ht="14.25" customHeight="1">
      <c r="A65" s="2"/>
      <c r="B65" s="16">
        <v>53</v>
      </c>
      <c r="C65" s="15">
        <v>3.8</v>
      </c>
      <c r="D65" s="642"/>
      <c r="E65" s="644"/>
      <c r="F65" s="2"/>
      <c r="G65" s="2"/>
      <c r="H65" s="5"/>
      <c r="I65" s="2"/>
      <c r="J65" s="2"/>
      <c r="K65" s="2"/>
      <c r="L65" s="2"/>
      <c r="M65" s="2"/>
      <c r="N65" s="2"/>
      <c r="O65" s="2"/>
      <c r="P65" s="2"/>
      <c r="Q65" s="2"/>
      <c r="R65" s="2"/>
      <c r="S65" s="2"/>
      <c r="T65" s="2"/>
      <c r="U65" s="2"/>
      <c r="V65" s="2"/>
      <c r="W65" s="2"/>
      <c r="X65" s="2"/>
      <c r="Y65" s="2"/>
      <c r="Z65" s="2"/>
    </row>
    <row r="66" spans="1:26">
      <c r="A66" s="2"/>
      <c r="B66" s="16">
        <v>52</v>
      </c>
      <c r="C66" s="15">
        <v>3.9</v>
      </c>
      <c r="D66" s="642"/>
      <c r="E66" s="644"/>
      <c r="F66" s="2"/>
      <c r="G66" s="2"/>
      <c r="H66" s="5"/>
      <c r="I66" s="2"/>
      <c r="J66" s="2"/>
      <c r="K66" s="2"/>
      <c r="L66" s="2"/>
      <c r="M66" s="2"/>
      <c r="N66" s="2"/>
      <c r="O66" s="2"/>
      <c r="P66" s="2"/>
      <c r="Q66" s="2"/>
      <c r="R66" s="2"/>
      <c r="S66" s="2"/>
      <c r="T66" s="2"/>
      <c r="U66" s="2"/>
      <c r="V66" s="2"/>
      <c r="W66" s="2"/>
      <c r="X66" s="2"/>
      <c r="Y66" s="2"/>
      <c r="Z66" s="2"/>
    </row>
    <row r="67" spans="1:26">
      <c r="A67" s="2"/>
      <c r="B67" s="16">
        <v>51</v>
      </c>
      <c r="C67" s="15">
        <v>3.9</v>
      </c>
      <c r="D67" s="642"/>
      <c r="E67" s="644"/>
      <c r="F67" s="2"/>
      <c r="G67" s="2"/>
      <c r="H67" s="5"/>
      <c r="I67" s="2"/>
      <c r="J67" s="2"/>
      <c r="K67" s="2"/>
      <c r="L67" s="2"/>
      <c r="M67" s="2"/>
      <c r="N67" s="2"/>
      <c r="O67" s="2"/>
      <c r="P67" s="2"/>
      <c r="Q67" s="2"/>
      <c r="R67" s="2"/>
      <c r="S67" s="2"/>
      <c r="T67" s="2"/>
      <c r="U67" s="2"/>
      <c r="V67" s="2"/>
      <c r="W67" s="2"/>
      <c r="X67" s="2"/>
      <c r="Y67" s="2"/>
      <c r="Z67" s="2"/>
    </row>
    <row r="68" spans="1:26" ht="13.8" thickBot="1">
      <c r="A68" s="2"/>
      <c r="B68" s="16">
        <v>50</v>
      </c>
      <c r="C68" s="15">
        <v>4</v>
      </c>
      <c r="D68" s="643"/>
      <c r="E68" s="645"/>
      <c r="F68" s="2"/>
      <c r="G68" s="2"/>
      <c r="H68" s="5"/>
      <c r="I68" s="2"/>
      <c r="J68" s="2"/>
      <c r="K68" s="2"/>
      <c r="L68" s="2"/>
      <c r="M68" s="2"/>
      <c r="N68" s="2"/>
      <c r="O68" s="2"/>
      <c r="P68" s="2"/>
      <c r="Q68" s="2"/>
      <c r="R68" s="2"/>
      <c r="S68" s="2"/>
      <c r="T68" s="2"/>
      <c r="U68" s="2"/>
      <c r="V68" s="2"/>
      <c r="W68" s="2"/>
      <c r="X68" s="2"/>
      <c r="Y68" s="2"/>
      <c r="Z68" s="2"/>
    </row>
    <row r="69" spans="1:26" ht="13.5" customHeight="1">
      <c r="A69" s="2"/>
      <c r="B69" s="14">
        <v>49</v>
      </c>
      <c r="C69" s="13">
        <v>5</v>
      </c>
      <c r="D69" s="646" t="s">
        <v>146</v>
      </c>
      <c r="E69" s="649" t="s">
        <v>147</v>
      </c>
      <c r="F69" s="2"/>
      <c r="G69" s="2"/>
      <c r="H69" s="5"/>
      <c r="I69" s="2"/>
      <c r="J69" s="2"/>
      <c r="K69" s="2"/>
      <c r="L69" s="2"/>
      <c r="M69" s="2"/>
      <c r="N69" s="2"/>
      <c r="O69" s="2"/>
      <c r="P69" s="2"/>
      <c r="Q69" s="2"/>
      <c r="R69" s="2"/>
      <c r="S69" s="2"/>
      <c r="T69" s="2"/>
      <c r="U69" s="2"/>
      <c r="V69" s="2"/>
      <c r="W69" s="2"/>
      <c r="X69" s="2"/>
      <c r="Y69" s="2"/>
      <c r="Z69" s="2"/>
    </row>
    <row r="70" spans="1:26">
      <c r="A70" s="2"/>
      <c r="B70" s="12">
        <v>48</v>
      </c>
      <c r="C70" s="11">
        <v>5</v>
      </c>
      <c r="D70" s="647"/>
      <c r="E70" s="650"/>
      <c r="F70" s="2"/>
      <c r="G70" s="2"/>
      <c r="H70" s="5"/>
      <c r="I70" s="2"/>
      <c r="J70" s="2"/>
      <c r="K70" s="2"/>
      <c r="L70" s="2"/>
      <c r="M70" s="2"/>
      <c r="N70" s="2"/>
      <c r="O70" s="2"/>
      <c r="P70" s="2"/>
      <c r="Q70" s="2"/>
      <c r="R70" s="2"/>
      <c r="S70" s="2"/>
      <c r="T70" s="2"/>
      <c r="U70" s="2"/>
      <c r="V70" s="2"/>
      <c r="W70" s="2"/>
      <c r="X70" s="2"/>
      <c r="Y70" s="2"/>
      <c r="Z70" s="2"/>
    </row>
    <row r="71" spans="1:26" ht="12.75" customHeight="1">
      <c r="A71" s="2"/>
      <c r="B71" s="12">
        <v>47</v>
      </c>
      <c r="C71" s="11">
        <v>5</v>
      </c>
      <c r="D71" s="647"/>
      <c r="E71" s="650"/>
      <c r="F71" s="2"/>
      <c r="G71" s="2"/>
      <c r="H71" s="5"/>
      <c r="I71" s="2"/>
      <c r="J71" s="2"/>
      <c r="K71" s="2"/>
      <c r="L71" s="2"/>
      <c r="M71" s="2"/>
      <c r="N71" s="2"/>
      <c r="O71" s="2"/>
      <c r="P71" s="2"/>
      <c r="Q71" s="2"/>
      <c r="R71" s="2"/>
      <c r="S71" s="2"/>
      <c r="T71" s="2"/>
      <c r="U71" s="2"/>
      <c r="V71" s="2"/>
      <c r="W71" s="2"/>
      <c r="X71" s="2"/>
      <c r="Y71" s="2"/>
      <c r="Z71" s="2"/>
    </row>
    <row r="72" spans="1:26" ht="12.75" customHeight="1">
      <c r="A72" s="2"/>
      <c r="B72" s="12">
        <v>46</v>
      </c>
      <c r="C72" s="11">
        <v>5</v>
      </c>
      <c r="D72" s="647"/>
      <c r="E72" s="650"/>
      <c r="F72" s="2"/>
      <c r="G72" s="2"/>
      <c r="H72" s="5"/>
      <c r="I72" s="2"/>
      <c r="J72" s="2"/>
      <c r="K72" s="2"/>
      <c r="L72" s="2"/>
      <c r="M72" s="2"/>
      <c r="N72" s="2"/>
      <c r="O72" s="2"/>
      <c r="P72" s="2"/>
      <c r="Q72" s="2"/>
      <c r="R72" s="2"/>
      <c r="S72" s="2"/>
      <c r="T72" s="2"/>
      <c r="U72" s="2"/>
      <c r="V72" s="2"/>
      <c r="W72" s="2"/>
      <c r="X72" s="2"/>
      <c r="Y72" s="2"/>
      <c r="Z72" s="2"/>
    </row>
    <row r="73" spans="1:26">
      <c r="A73" s="2"/>
      <c r="B73" s="12">
        <v>45</v>
      </c>
      <c r="C73" s="11">
        <v>5</v>
      </c>
      <c r="D73" s="647"/>
      <c r="E73" s="650"/>
      <c r="F73" s="2"/>
      <c r="G73" s="2"/>
      <c r="H73" s="5"/>
      <c r="I73" s="2"/>
      <c r="J73" s="2"/>
      <c r="K73" s="2"/>
      <c r="L73" s="2"/>
      <c r="M73" s="2"/>
      <c r="N73" s="2"/>
      <c r="O73" s="2"/>
      <c r="P73" s="2"/>
      <c r="Q73" s="2"/>
      <c r="R73" s="2"/>
      <c r="S73" s="2"/>
      <c r="T73" s="2"/>
      <c r="U73" s="2"/>
      <c r="V73" s="2"/>
      <c r="W73" s="2"/>
      <c r="X73" s="2"/>
      <c r="Y73" s="2"/>
      <c r="Z73" s="2"/>
    </row>
    <row r="74" spans="1:26">
      <c r="A74" s="2"/>
      <c r="B74" s="12">
        <v>44</v>
      </c>
      <c r="C74" s="11">
        <v>5</v>
      </c>
      <c r="D74" s="647"/>
      <c r="E74" s="650"/>
      <c r="F74" s="2"/>
      <c r="G74" s="2"/>
      <c r="H74" s="5"/>
      <c r="I74" s="2"/>
      <c r="J74" s="2"/>
      <c r="K74" s="2"/>
      <c r="L74" s="2"/>
      <c r="M74" s="2"/>
      <c r="N74" s="2"/>
      <c r="O74" s="2"/>
      <c r="P74" s="2"/>
      <c r="Q74" s="2"/>
      <c r="R74" s="2"/>
      <c r="S74" s="2"/>
      <c r="T74" s="2"/>
      <c r="U74" s="2"/>
      <c r="V74" s="2"/>
      <c r="W74" s="2"/>
      <c r="X74" s="2"/>
      <c r="Y74" s="2"/>
      <c r="Z74" s="2"/>
    </row>
    <row r="75" spans="1:26">
      <c r="A75" s="2"/>
      <c r="B75" s="12">
        <v>43</v>
      </c>
      <c r="C75" s="11">
        <v>5</v>
      </c>
      <c r="D75" s="647"/>
      <c r="E75" s="650"/>
      <c r="F75" s="2"/>
      <c r="G75" s="2"/>
      <c r="H75" s="5"/>
      <c r="I75" s="2"/>
      <c r="J75" s="2"/>
      <c r="K75" s="2"/>
      <c r="L75" s="2"/>
      <c r="M75" s="2"/>
      <c r="N75" s="2"/>
      <c r="O75" s="2"/>
      <c r="P75" s="2"/>
      <c r="Q75" s="2"/>
      <c r="R75" s="2"/>
      <c r="S75" s="2"/>
      <c r="T75" s="2"/>
      <c r="U75" s="2"/>
      <c r="V75" s="2"/>
      <c r="W75" s="2"/>
      <c r="X75" s="2"/>
      <c r="Y75" s="2"/>
      <c r="Z75" s="2"/>
    </row>
    <row r="76" spans="1:26">
      <c r="A76" s="2"/>
      <c r="B76" s="12">
        <v>42</v>
      </c>
      <c r="C76" s="11">
        <v>5</v>
      </c>
      <c r="D76" s="647"/>
      <c r="E76" s="650"/>
      <c r="F76" s="2"/>
      <c r="G76" s="2"/>
      <c r="H76" s="5"/>
      <c r="I76" s="2"/>
      <c r="J76" s="2"/>
      <c r="K76" s="2"/>
      <c r="L76" s="2"/>
      <c r="M76" s="2"/>
      <c r="N76" s="2"/>
      <c r="O76" s="2"/>
      <c r="P76" s="2"/>
      <c r="Q76" s="2"/>
      <c r="R76" s="2"/>
      <c r="S76" s="2"/>
      <c r="T76" s="2"/>
      <c r="U76" s="2"/>
      <c r="V76" s="2"/>
      <c r="W76" s="2"/>
      <c r="X76" s="2"/>
      <c r="Y76" s="2"/>
      <c r="Z76" s="2"/>
    </row>
    <row r="77" spans="1:26">
      <c r="A77" s="2"/>
      <c r="B77" s="12">
        <v>41</v>
      </c>
      <c r="C77" s="11">
        <v>5</v>
      </c>
      <c r="D77" s="647"/>
      <c r="E77" s="650"/>
      <c r="F77" s="2"/>
      <c r="G77" s="2"/>
      <c r="H77" s="5"/>
      <c r="I77" s="2"/>
      <c r="J77" s="2"/>
      <c r="K77" s="2"/>
      <c r="L77" s="2"/>
      <c r="M77" s="2"/>
      <c r="N77" s="2"/>
      <c r="O77" s="2"/>
      <c r="P77" s="2"/>
      <c r="Q77" s="2"/>
      <c r="R77" s="2"/>
      <c r="S77" s="2"/>
      <c r="T77" s="2"/>
      <c r="U77" s="2"/>
      <c r="V77" s="2"/>
      <c r="W77" s="2"/>
      <c r="X77" s="2"/>
      <c r="Y77" s="2"/>
      <c r="Z77" s="2"/>
    </row>
    <row r="78" spans="1:26">
      <c r="A78" s="2"/>
      <c r="B78" s="12">
        <v>40</v>
      </c>
      <c r="C78" s="11">
        <v>5</v>
      </c>
      <c r="D78" s="647"/>
      <c r="E78" s="650"/>
      <c r="F78" s="2"/>
      <c r="G78" s="2"/>
      <c r="H78" s="5"/>
      <c r="I78" s="2"/>
      <c r="J78" s="2"/>
      <c r="K78" s="2"/>
      <c r="L78" s="2"/>
      <c r="M78" s="2"/>
      <c r="N78" s="2"/>
      <c r="O78" s="2"/>
      <c r="P78" s="2"/>
      <c r="Q78" s="2"/>
      <c r="R78" s="2"/>
      <c r="S78" s="2"/>
      <c r="T78" s="2"/>
      <c r="U78" s="2"/>
      <c r="V78" s="2"/>
      <c r="W78" s="2"/>
      <c r="X78" s="2"/>
      <c r="Y78" s="2"/>
      <c r="Z78" s="2"/>
    </row>
    <row r="79" spans="1:26">
      <c r="A79" s="2"/>
      <c r="B79" s="12">
        <v>39</v>
      </c>
      <c r="C79" s="11">
        <v>5</v>
      </c>
      <c r="D79" s="647"/>
      <c r="E79" s="650"/>
      <c r="F79" s="2"/>
      <c r="G79" s="2"/>
      <c r="H79" s="5"/>
      <c r="I79" s="2"/>
      <c r="J79" s="2"/>
      <c r="K79" s="2"/>
      <c r="L79" s="2"/>
      <c r="M79" s="2"/>
      <c r="N79" s="2"/>
      <c r="O79" s="2"/>
      <c r="P79" s="2"/>
      <c r="Q79" s="2"/>
      <c r="R79" s="2"/>
      <c r="S79" s="2"/>
      <c r="T79" s="2"/>
      <c r="U79" s="2"/>
      <c r="V79" s="2"/>
      <c r="W79" s="2"/>
      <c r="X79" s="2"/>
      <c r="Y79" s="2"/>
      <c r="Z79" s="2"/>
    </row>
    <row r="80" spans="1:26">
      <c r="A80" s="2"/>
      <c r="B80" s="12">
        <v>38</v>
      </c>
      <c r="C80" s="11">
        <v>5</v>
      </c>
      <c r="D80" s="647"/>
      <c r="E80" s="650"/>
      <c r="F80" s="2"/>
      <c r="G80" s="2"/>
      <c r="H80" s="5"/>
      <c r="I80" s="2"/>
      <c r="J80" s="2"/>
      <c r="K80" s="2"/>
      <c r="L80" s="2"/>
      <c r="M80" s="2"/>
      <c r="N80" s="2"/>
      <c r="O80" s="2"/>
      <c r="P80" s="2"/>
      <c r="Q80" s="2"/>
      <c r="R80" s="2"/>
      <c r="S80" s="2"/>
      <c r="T80" s="2"/>
      <c r="U80" s="2"/>
      <c r="V80" s="2"/>
      <c r="W80" s="2"/>
      <c r="X80" s="2"/>
      <c r="Y80" s="2"/>
      <c r="Z80" s="2"/>
    </row>
    <row r="81" spans="1:26">
      <c r="A81" s="2"/>
      <c r="B81" s="12">
        <v>37</v>
      </c>
      <c r="C81" s="11">
        <v>5</v>
      </c>
      <c r="D81" s="647"/>
      <c r="E81" s="650"/>
      <c r="F81" s="2"/>
      <c r="G81" s="2"/>
      <c r="H81" s="5"/>
      <c r="I81" s="2"/>
      <c r="J81" s="2"/>
      <c r="K81" s="2"/>
      <c r="L81" s="2"/>
      <c r="M81" s="2"/>
      <c r="N81" s="2"/>
      <c r="O81" s="2"/>
      <c r="P81" s="2"/>
      <c r="Q81" s="2"/>
      <c r="R81" s="2"/>
      <c r="S81" s="2"/>
      <c r="T81" s="2"/>
      <c r="U81" s="2"/>
      <c r="V81" s="2"/>
      <c r="W81" s="2"/>
      <c r="X81" s="2"/>
      <c r="Y81" s="2"/>
      <c r="Z81" s="2"/>
    </row>
    <row r="82" spans="1:26">
      <c r="A82" s="2"/>
      <c r="B82" s="12">
        <v>36</v>
      </c>
      <c r="C82" s="11">
        <v>5</v>
      </c>
      <c r="D82" s="647"/>
      <c r="E82" s="650"/>
      <c r="F82" s="2"/>
      <c r="G82" s="2"/>
      <c r="H82" s="5"/>
      <c r="I82" s="2"/>
      <c r="J82" s="2"/>
      <c r="K82" s="2"/>
      <c r="L82" s="2"/>
      <c r="M82" s="2"/>
      <c r="N82" s="2"/>
      <c r="O82" s="2"/>
      <c r="P82" s="2"/>
      <c r="Q82" s="2"/>
      <c r="R82" s="2"/>
      <c r="S82" s="2"/>
      <c r="T82" s="2"/>
      <c r="U82" s="2"/>
      <c r="V82" s="2"/>
      <c r="W82" s="2"/>
      <c r="X82" s="2"/>
      <c r="Y82" s="2"/>
      <c r="Z82" s="2"/>
    </row>
    <row r="83" spans="1:26">
      <c r="A83" s="2"/>
      <c r="B83" s="12">
        <v>35</v>
      </c>
      <c r="C83" s="11">
        <v>5</v>
      </c>
      <c r="D83" s="647"/>
      <c r="E83" s="650"/>
      <c r="F83" s="2"/>
      <c r="G83" s="2"/>
      <c r="H83" s="5"/>
      <c r="I83" s="2"/>
      <c r="J83" s="2"/>
      <c r="K83" s="2"/>
      <c r="L83" s="2"/>
      <c r="M83" s="2"/>
      <c r="N83" s="2"/>
      <c r="O83" s="2"/>
      <c r="P83" s="2"/>
      <c r="Q83" s="2"/>
      <c r="R83" s="2"/>
      <c r="S83" s="2"/>
      <c r="T83" s="2"/>
      <c r="U83" s="2"/>
      <c r="V83" s="2"/>
      <c r="W83" s="2"/>
      <c r="X83" s="2"/>
      <c r="Y83" s="2"/>
      <c r="Z83" s="2"/>
    </row>
    <row r="84" spans="1:26">
      <c r="A84" s="2"/>
      <c r="B84" s="12">
        <v>34</v>
      </c>
      <c r="C84" s="11">
        <v>5</v>
      </c>
      <c r="D84" s="647"/>
      <c r="E84" s="650"/>
      <c r="F84" s="2"/>
      <c r="G84" s="2"/>
      <c r="H84" s="5"/>
      <c r="I84" s="2"/>
      <c r="J84" s="2"/>
      <c r="K84" s="2"/>
      <c r="L84" s="2"/>
      <c r="M84" s="2"/>
      <c r="N84" s="2"/>
      <c r="O84" s="2"/>
      <c r="P84" s="2"/>
      <c r="Q84" s="2"/>
      <c r="R84" s="2"/>
      <c r="S84" s="2"/>
      <c r="T84" s="2"/>
      <c r="U84" s="2"/>
      <c r="V84" s="2"/>
      <c r="W84" s="2"/>
      <c r="X84" s="2"/>
      <c r="Y84" s="2"/>
      <c r="Z84" s="2"/>
    </row>
    <row r="85" spans="1:26">
      <c r="A85" s="2"/>
      <c r="B85" s="12">
        <v>33</v>
      </c>
      <c r="C85" s="11">
        <v>5</v>
      </c>
      <c r="D85" s="647"/>
      <c r="E85" s="650"/>
      <c r="F85" s="2"/>
      <c r="G85" s="2"/>
      <c r="H85" s="5"/>
      <c r="I85" s="2"/>
      <c r="J85" s="2"/>
      <c r="K85" s="2"/>
      <c r="L85" s="2"/>
      <c r="M85" s="2"/>
      <c r="N85" s="2"/>
      <c r="O85" s="2"/>
      <c r="P85" s="2"/>
      <c r="Q85" s="2"/>
      <c r="R85" s="2"/>
      <c r="S85" s="2"/>
      <c r="T85" s="2"/>
      <c r="U85" s="2"/>
      <c r="V85" s="2"/>
      <c r="W85" s="2"/>
      <c r="X85" s="2"/>
      <c r="Y85" s="2"/>
      <c r="Z85" s="2"/>
    </row>
    <row r="86" spans="1:26">
      <c r="A86" s="2"/>
      <c r="B86" s="12">
        <v>32</v>
      </c>
      <c r="C86" s="11">
        <v>5</v>
      </c>
      <c r="D86" s="647"/>
      <c r="E86" s="650"/>
      <c r="F86" s="2"/>
      <c r="G86" s="2"/>
      <c r="H86" s="5"/>
      <c r="I86" s="2"/>
      <c r="J86" s="2"/>
      <c r="K86" s="2"/>
      <c r="L86" s="2"/>
      <c r="M86" s="2"/>
      <c r="N86" s="2"/>
      <c r="O86" s="2"/>
      <c r="P86" s="2"/>
      <c r="Q86" s="2"/>
      <c r="R86" s="2"/>
      <c r="S86" s="2"/>
      <c r="T86" s="2"/>
      <c r="U86" s="2"/>
      <c r="V86" s="2"/>
      <c r="W86" s="2"/>
      <c r="X86" s="2"/>
      <c r="Y86" s="2"/>
      <c r="Z86" s="2"/>
    </row>
    <row r="87" spans="1:26">
      <c r="A87" s="2"/>
      <c r="B87" s="12">
        <v>31</v>
      </c>
      <c r="C87" s="11">
        <v>5</v>
      </c>
      <c r="D87" s="647"/>
      <c r="E87" s="650"/>
      <c r="F87" s="2"/>
      <c r="G87" s="2"/>
      <c r="H87" s="5"/>
      <c r="I87" s="2"/>
      <c r="J87" s="2"/>
      <c r="K87" s="2"/>
      <c r="L87" s="2"/>
      <c r="M87" s="2"/>
      <c r="N87" s="2"/>
      <c r="O87" s="2"/>
      <c r="P87" s="2"/>
      <c r="Q87" s="2"/>
      <c r="R87" s="2"/>
      <c r="S87" s="2"/>
      <c r="T87" s="2"/>
      <c r="U87" s="2"/>
      <c r="V87" s="2"/>
      <c r="W87" s="2"/>
      <c r="X87" s="2"/>
      <c r="Y87" s="2"/>
      <c r="Z87" s="2"/>
    </row>
    <row r="88" spans="1:26">
      <c r="A88" s="2"/>
      <c r="B88" s="12">
        <v>30</v>
      </c>
      <c r="C88" s="11">
        <v>5</v>
      </c>
      <c r="D88" s="647"/>
      <c r="E88" s="650"/>
      <c r="F88" s="2"/>
      <c r="G88" s="2"/>
      <c r="H88" s="5"/>
      <c r="I88" s="2"/>
      <c r="J88" s="2"/>
      <c r="K88" s="2"/>
      <c r="L88" s="2"/>
      <c r="M88" s="2"/>
      <c r="N88" s="2"/>
      <c r="O88" s="2"/>
      <c r="P88" s="2"/>
      <c r="Q88" s="2"/>
      <c r="R88" s="2"/>
      <c r="S88" s="2"/>
      <c r="T88" s="2"/>
      <c r="U88" s="2"/>
      <c r="V88" s="2"/>
      <c r="W88" s="2"/>
      <c r="X88" s="2"/>
      <c r="Y88" s="2"/>
      <c r="Z88" s="2"/>
    </row>
    <row r="89" spans="1:26">
      <c r="A89" s="2"/>
      <c r="B89" s="12">
        <v>29</v>
      </c>
      <c r="C89" s="11">
        <v>5</v>
      </c>
      <c r="D89" s="647"/>
      <c r="E89" s="650"/>
      <c r="F89" s="2"/>
      <c r="G89" s="2"/>
      <c r="H89" s="5"/>
      <c r="I89" s="2"/>
      <c r="J89" s="2"/>
      <c r="K89" s="2"/>
      <c r="L89" s="2"/>
      <c r="M89" s="2"/>
      <c r="N89" s="2"/>
      <c r="O89" s="2"/>
      <c r="P89" s="2"/>
      <c r="Q89" s="2"/>
      <c r="R89" s="2"/>
      <c r="S89" s="2"/>
      <c r="T89" s="2"/>
      <c r="U89" s="2"/>
      <c r="V89" s="2"/>
      <c r="W89" s="2"/>
      <c r="X89" s="2"/>
      <c r="Y89" s="2"/>
      <c r="Z89" s="2"/>
    </row>
    <row r="90" spans="1:26">
      <c r="A90" s="2"/>
      <c r="B90" s="12">
        <v>28</v>
      </c>
      <c r="C90" s="11">
        <v>5</v>
      </c>
      <c r="D90" s="647"/>
      <c r="E90" s="650"/>
      <c r="F90" s="2"/>
      <c r="G90" s="2"/>
      <c r="H90" s="5"/>
      <c r="I90" s="2"/>
      <c r="J90" s="2"/>
      <c r="K90" s="2"/>
      <c r="L90" s="2"/>
      <c r="M90" s="2"/>
      <c r="N90" s="2"/>
      <c r="O90" s="2"/>
      <c r="P90" s="2"/>
      <c r="Q90" s="2"/>
      <c r="R90" s="2"/>
      <c r="S90" s="2"/>
      <c r="T90" s="2"/>
      <c r="U90" s="2"/>
      <c r="V90" s="2"/>
      <c r="W90" s="2"/>
      <c r="X90" s="2"/>
      <c r="Y90" s="2"/>
      <c r="Z90" s="2"/>
    </row>
    <row r="91" spans="1:26">
      <c r="A91" s="2"/>
      <c r="B91" s="12">
        <v>27</v>
      </c>
      <c r="C91" s="11">
        <v>5</v>
      </c>
      <c r="D91" s="647"/>
      <c r="E91" s="650"/>
      <c r="F91" s="2"/>
      <c r="G91" s="2"/>
      <c r="H91" s="5"/>
      <c r="I91" s="2"/>
      <c r="J91" s="2"/>
      <c r="K91" s="2"/>
      <c r="L91" s="2"/>
      <c r="M91" s="2"/>
      <c r="N91" s="2"/>
      <c r="O91" s="2"/>
      <c r="P91" s="2"/>
      <c r="Q91" s="2"/>
      <c r="R91" s="2"/>
      <c r="S91" s="2"/>
      <c r="T91" s="2"/>
      <c r="U91" s="2"/>
      <c r="V91" s="2"/>
      <c r="W91" s="2"/>
      <c r="X91" s="2"/>
      <c r="Y91" s="2"/>
      <c r="Z91" s="2"/>
    </row>
    <row r="92" spans="1:26">
      <c r="A92" s="2"/>
      <c r="B92" s="12">
        <v>26</v>
      </c>
      <c r="C92" s="11">
        <v>5</v>
      </c>
      <c r="D92" s="647"/>
      <c r="E92" s="650"/>
      <c r="F92" s="2"/>
      <c r="G92" s="2"/>
      <c r="H92" s="5"/>
      <c r="I92" s="2"/>
      <c r="J92" s="2"/>
      <c r="K92" s="2"/>
      <c r="L92" s="2"/>
      <c r="M92" s="2"/>
      <c r="N92" s="2"/>
      <c r="O92" s="2"/>
      <c r="P92" s="2"/>
      <c r="Q92" s="2"/>
      <c r="R92" s="2"/>
      <c r="S92" s="2"/>
      <c r="T92" s="2"/>
      <c r="U92" s="2"/>
      <c r="V92" s="2"/>
      <c r="W92" s="2"/>
      <c r="X92" s="2"/>
      <c r="Y92" s="2"/>
      <c r="Z92" s="2"/>
    </row>
    <row r="93" spans="1:26">
      <c r="A93" s="2"/>
      <c r="B93" s="12">
        <v>25</v>
      </c>
      <c r="C93" s="11">
        <v>5</v>
      </c>
      <c r="D93" s="647"/>
      <c r="E93" s="650"/>
      <c r="F93" s="2"/>
      <c r="G93" s="2"/>
      <c r="H93" s="5"/>
      <c r="I93" s="2"/>
      <c r="J93" s="2"/>
      <c r="K93" s="2"/>
      <c r="L93" s="2"/>
      <c r="M93" s="2"/>
      <c r="N93" s="2"/>
      <c r="O93" s="2"/>
      <c r="P93" s="2"/>
      <c r="Q93" s="2"/>
      <c r="R93" s="2"/>
      <c r="S93" s="2"/>
      <c r="T93" s="2"/>
      <c r="U93" s="2"/>
      <c r="V93" s="2"/>
      <c r="W93" s="2"/>
      <c r="X93" s="2"/>
      <c r="Y93" s="2"/>
      <c r="Z93" s="2"/>
    </row>
    <row r="94" spans="1:26">
      <c r="A94" s="2"/>
      <c r="B94" s="12">
        <v>24</v>
      </c>
      <c r="C94" s="11">
        <v>5</v>
      </c>
      <c r="D94" s="647"/>
      <c r="E94" s="650"/>
      <c r="F94" s="2"/>
      <c r="G94" s="2"/>
      <c r="H94" s="5"/>
      <c r="I94" s="2"/>
      <c r="J94" s="2"/>
      <c r="K94" s="2"/>
      <c r="L94" s="2"/>
      <c r="M94" s="2"/>
      <c r="N94" s="2"/>
      <c r="O94" s="2"/>
      <c r="P94" s="2"/>
      <c r="Q94" s="2"/>
      <c r="R94" s="2"/>
      <c r="S94" s="2"/>
      <c r="T94" s="2"/>
      <c r="U94" s="2"/>
      <c r="V94" s="2"/>
      <c r="W94" s="2"/>
      <c r="X94" s="2"/>
      <c r="Y94" s="2"/>
      <c r="Z94" s="2"/>
    </row>
    <row r="95" spans="1:26">
      <c r="A95" s="2"/>
      <c r="B95" s="12">
        <v>23</v>
      </c>
      <c r="C95" s="11">
        <v>5</v>
      </c>
      <c r="D95" s="647"/>
      <c r="E95" s="650"/>
      <c r="F95" s="2"/>
      <c r="G95" s="2"/>
      <c r="H95" s="5"/>
      <c r="I95" s="2"/>
      <c r="J95" s="2"/>
      <c r="K95" s="2"/>
      <c r="L95" s="2"/>
      <c r="M95" s="2"/>
      <c r="N95" s="2"/>
      <c r="O95" s="2"/>
      <c r="P95" s="2"/>
      <c r="Q95" s="2"/>
      <c r="R95" s="2"/>
      <c r="S95" s="2"/>
      <c r="T95" s="2"/>
      <c r="U95" s="2"/>
      <c r="V95" s="2"/>
      <c r="W95" s="2"/>
      <c r="X95" s="2"/>
      <c r="Y95" s="2"/>
      <c r="Z95" s="2"/>
    </row>
    <row r="96" spans="1:26">
      <c r="A96" s="2"/>
      <c r="B96" s="12">
        <v>22</v>
      </c>
      <c r="C96" s="11">
        <v>5</v>
      </c>
      <c r="D96" s="647"/>
      <c r="E96" s="650"/>
      <c r="F96" s="2"/>
      <c r="G96" s="2"/>
      <c r="H96" s="5"/>
      <c r="I96" s="2"/>
      <c r="J96" s="2"/>
      <c r="K96" s="2"/>
      <c r="L96" s="2"/>
      <c r="M96" s="2"/>
      <c r="N96" s="2"/>
      <c r="O96" s="2"/>
      <c r="P96" s="2"/>
      <c r="Q96" s="2"/>
      <c r="R96" s="2"/>
      <c r="S96" s="2"/>
      <c r="T96" s="2"/>
      <c r="U96" s="2"/>
      <c r="V96" s="2"/>
      <c r="W96" s="2"/>
      <c r="X96" s="2"/>
      <c r="Y96" s="2"/>
      <c r="Z96" s="2"/>
    </row>
    <row r="97" spans="1:26">
      <c r="A97" s="2"/>
      <c r="B97" s="12">
        <v>21</v>
      </c>
      <c r="C97" s="11">
        <v>5</v>
      </c>
      <c r="D97" s="647"/>
      <c r="E97" s="650"/>
      <c r="F97" s="2"/>
      <c r="G97" s="2"/>
      <c r="H97" s="5"/>
      <c r="I97" s="2"/>
      <c r="J97" s="2"/>
      <c r="K97" s="2"/>
      <c r="L97" s="2"/>
      <c r="M97" s="2"/>
      <c r="N97" s="2"/>
      <c r="O97" s="2"/>
      <c r="P97" s="2"/>
      <c r="Q97" s="2"/>
      <c r="R97" s="2"/>
      <c r="S97" s="2"/>
      <c r="T97" s="2"/>
      <c r="U97" s="2"/>
      <c r="V97" s="2"/>
      <c r="W97" s="2"/>
      <c r="X97" s="2"/>
      <c r="Y97" s="2"/>
      <c r="Z97" s="2"/>
    </row>
    <row r="98" spans="1:26">
      <c r="A98" s="2"/>
      <c r="B98" s="12">
        <v>20</v>
      </c>
      <c r="C98" s="11">
        <v>5</v>
      </c>
      <c r="D98" s="647"/>
      <c r="E98" s="650"/>
      <c r="F98" s="2"/>
      <c r="G98" s="2"/>
      <c r="H98" s="5"/>
      <c r="I98" s="2"/>
      <c r="J98" s="2"/>
      <c r="K98" s="2"/>
      <c r="L98" s="2"/>
      <c r="M98" s="2"/>
      <c r="N98" s="2"/>
      <c r="O98" s="2"/>
      <c r="P98" s="2"/>
      <c r="Q98" s="2"/>
      <c r="R98" s="2"/>
      <c r="S98" s="2"/>
      <c r="T98" s="2"/>
      <c r="U98" s="2"/>
      <c r="V98" s="2"/>
      <c r="W98" s="2"/>
      <c r="X98" s="2"/>
      <c r="Y98" s="2"/>
      <c r="Z98" s="2"/>
    </row>
    <row r="99" spans="1:26">
      <c r="A99" s="2"/>
      <c r="B99" s="12">
        <v>19</v>
      </c>
      <c r="C99" s="11">
        <v>5</v>
      </c>
      <c r="D99" s="647"/>
      <c r="E99" s="650"/>
      <c r="F99" s="2"/>
      <c r="G99" s="2"/>
      <c r="H99" s="5"/>
      <c r="I99" s="2"/>
      <c r="J99" s="2"/>
      <c r="K99" s="2"/>
      <c r="L99" s="2"/>
      <c r="M99" s="2"/>
      <c r="N99" s="2"/>
      <c r="O99" s="2"/>
      <c r="P99" s="2"/>
      <c r="Q99" s="2"/>
      <c r="R99" s="2"/>
      <c r="S99" s="2"/>
      <c r="T99" s="2"/>
      <c r="U99" s="2"/>
      <c r="V99" s="2"/>
      <c r="W99" s="2"/>
      <c r="X99" s="2"/>
      <c r="Y99" s="2"/>
      <c r="Z99" s="2"/>
    </row>
    <row r="100" spans="1:26">
      <c r="A100" s="2"/>
      <c r="B100" s="12">
        <v>18</v>
      </c>
      <c r="C100" s="11">
        <v>5</v>
      </c>
      <c r="D100" s="647"/>
      <c r="E100" s="650"/>
      <c r="F100" s="2"/>
      <c r="G100" s="2"/>
      <c r="H100" s="5"/>
      <c r="I100" s="2"/>
      <c r="J100" s="2"/>
      <c r="K100" s="2"/>
      <c r="L100" s="2"/>
      <c r="M100" s="2"/>
      <c r="N100" s="2"/>
      <c r="O100" s="2"/>
      <c r="P100" s="2"/>
      <c r="Q100" s="2"/>
      <c r="R100" s="2"/>
      <c r="S100" s="2"/>
      <c r="T100" s="2"/>
      <c r="U100" s="2"/>
      <c r="V100" s="2"/>
      <c r="W100" s="2"/>
      <c r="X100" s="2"/>
      <c r="Y100" s="2"/>
      <c r="Z100" s="2"/>
    </row>
    <row r="101" spans="1:26">
      <c r="A101" s="2"/>
      <c r="B101" s="12">
        <v>17</v>
      </c>
      <c r="C101" s="11">
        <v>5</v>
      </c>
      <c r="D101" s="647"/>
      <c r="E101" s="650"/>
      <c r="F101" s="2"/>
      <c r="G101" s="2"/>
      <c r="H101" s="5"/>
      <c r="I101" s="2"/>
      <c r="J101" s="2"/>
      <c r="K101" s="2"/>
      <c r="L101" s="2"/>
      <c r="M101" s="2"/>
      <c r="N101" s="2"/>
      <c r="O101" s="2"/>
      <c r="P101" s="2"/>
      <c r="Q101" s="2"/>
      <c r="R101" s="2"/>
      <c r="S101" s="2"/>
      <c r="T101" s="2"/>
      <c r="U101" s="2"/>
      <c r="V101" s="2"/>
      <c r="W101" s="2"/>
      <c r="X101" s="2"/>
      <c r="Y101" s="2"/>
      <c r="Z101" s="2"/>
    </row>
    <row r="102" spans="1:26">
      <c r="A102" s="2"/>
      <c r="B102" s="12">
        <v>16</v>
      </c>
      <c r="C102" s="11">
        <v>5</v>
      </c>
      <c r="D102" s="647"/>
      <c r="E102" s="650"/>
      <c r="F102" s="2"/>
      <c r="G102" s="2"/>
      <c r="H102" s="5"/>
      <c r="I102" s="2"/>
      <c r="J102" s="2"/>
      <c r="K102" s="2"/>
      <c r="L102" s="2"/>
      <c r="M102" s="2"/>
      <c r="N102" s="2"/>
      <c r="O102" s="2"/>
      <c r="P102" s="2"/>
      <c r="Q102" s="2"/>
      <c r="R102" s="2"/>
      <c r="S102" s="2"/>
      <c r="T102" s="2"/>
      <c r="U102" s="2"/>
      <c r="V102" s="2"/>
      <c r="W102" s="2"/>
      <c r="X102" s="2"/>
      <c r="Y102" s="2"/>
      <c r="Z102" s="2"/>
    </row>
    <row r="103" spans="1:26">
      <c r="A103" s="2"/>
      <c r="B103" s="12">
        <v>15</v>
      </c>
      <c r="C103" s="11">
        <v>5</v>
      </c>
      <c r="D103" s="647"/>
      <c r="E103" s="650"/>
      <c r="F103" s="2"/>
      <c r="G103" s="2"/>
      <c r="H103" s="5"/>
      <c r="I103" s="2"/>
      <c r="J103" s="2"/>
      <c r="K103" s="2"/>
      <c r="L103" s="5"/>
      <c r="M103" s="2"/>
      <c r="N103" s="2"/>
      <c r="O103" s="2"/>
      <c r="P103" s="2"/>
      <c r="Q103" s="2"/>
      <c r="R103" s="2"/>
      <c r="S103" s="2"/>
      <c r="T103" s="2"/>
      <c r="U103" s="2"/>
      <c r="V103" s="2"/>
      <c r="W103" s="2"/>
      <c r="X103" s="2"/>
      <c r="Y103" s="2"/>
      <c r="Z103" s="2"/>
    </row>
    <row r="104" spans="1:26">
      <c r="A104" s="2"/>
      <c r="B104" s="12">
        <v>14</v>
      </c>
      <c r="C104" s="11">
        <v>5</v>
      </c>
      <c r="D104" s="647"/>
      <c r="E104" s="650"/>
      <c r="F104" s="2"/>
      <c r="G104" s="2"/>
      <c r="H104" s="5"/>
      <c r="I104" s="2"/>
      <c r="J104" s="2"/>
      <c r="K104" s="2"/>
      <c r="L104" s="5"/>
      <c r="M104" s="2"/>
      <c r="N104" s="2"/>
      <c r="O104" s="2"/>
      <c r="P104" s="2"/>
      <c r="Q104" s="2"/>
      <c r="R104" s="2"/>
      <c r="S104" s="2"/>
      <c r="T104" s="2"/>
      <c r="U104" s="2"/>
      <c r="V104" s="2"/>
      <c r="W104" s="2"/>
      <c r="X104" s="2"/>
      <c r="Y104" s="2"/>
      <c r="Z104" s="2"/>
    </row>
    <row r="105" spans="1:26">
      <c r="A105" s="2"/>
      <c r="B105" s="12">
        <v>13</v>
      </c>
      <c r="C105" s="11">
        <v>5</v>
      </c>
      <c r="D105" s="647"/>
      <c r="E105" s="650"/>
      <c r="F105" s="2"/>
      <c r="G105" s="2"/>
      <c r="H105" s="5"/>
      <c r="I105" s="2"/>
      <c r="J105" s="2"/>
      <c r="K105" s="2"/>
      <c r="L105" s="5"/>
      <c r="M105" s="2"/>
      <c r="N105" s="2"/>
      <c r="O105" s="2"/>
      <c r="P105" s="2"/>
      <c r="Q105" s="2"/>
      <c r="R105" s="2"/>
      <c r="S105" s="2"/>
      <c r="T105" s="2"/>
      <c r="U105" s="2"/>
      <c r="V105" s="2"/>
      <c r="W105" s="2"/>
      <c r="X105" s="2"/>
      <c r="Y105" s="2"/>
      <c r="Z105" s="2"/>
    </row>
    <row r="106" spans="1:26">
      <c r="A106" s="2"/>
      <c r="B106" s="12">
        <v>12</v>
      </c>
      <c r="C106" s="11">
        <v>5</v>
      </c>
      <c r="D106" s="647"/>
      <c r="E106" s="650"/>
      <c r="F106" s="2"/>
      <c r="G106" s="2"/>
      <c r="H106" s="5"/>
      <c r="I106" s="2"/>
      <c r="J106" s="2"/>
      <c r="K106" s="2"/>
      <c r="L106" s="5"/>
      <c r="M106" s="2"/>
      <c r="N106" s="2"/>
      <c r="O106" s="2"/>
      <c r="P106" s="2"/>
      <c r="Q106" s="2"/>
      <c r="R106" s="2"/>
      <c r="S106" s="2"/>
      <c r="T106" s="2"/>
      <c r="U106" s="2"/>
      <c r="V106" s="2"/>
      <c r="W106" s="2"/>
      <c r="X106" s="2"/>
      <c r="Y106" s="2"/>
      <c r="Z106" s="2"/>
    </row>
    <row r="107" spans="1:26">
      <c r="A107" s="2"/>
      <c r="B107" s="12">
        <v>11</v>
      </c>
      <c r="C107" s="11">
        <v>5</v>
      </c>
      <c r="D107" s="647"/>
      <c r="E107" s="650"/>
      <c r="F107" s="2"/>
      <c r="G107" s="2"/>
      <c r="H107" s="5"/>
      <c r="I107" s="2"/>
      <c r="J107" s="2"/>
      <c r="K107" s="2"/>
      <c r="L107" s="5"/>
      <c r="M107" s="2"/>
      <c r="N107" s="2"/>
      <c r="O107" s="2"/>
      <c r="P107" s="2"/>
      <c r="Q107" s="2"/>
      <c r="R107" s="2"/>
      <c r="S107" s="2"/>
      <c r="T107" s="2"/>
      <c r="U107" s="2"/>
      <c r="V107" s="2"/>
      <c r="W107" s="2"/>
      <c r="X107" s="2"/>
      <c r="Y107" s="2"/>
      <c r="Z107" s="2"/>
    </row>
    <row r="108" spans="1:26">
      <c r="A108" s="2"/>
      <c r="B108" s="12">
        <v>10</v>
      </c>
      <c r="C108" s="11">
        <v>5</v>
      </c>
      <c r="D108" s="647"/>
      <c r="E108" s="650"/>
      <c r="F108" s="2"/>
      <c r="G108" s="2"/>
      <c r="H108" s="5"/>
      <c r="I108" s="2"/>
      <c r="J108" s="2"/>
      <c r="K108" s="2"/>
      <c r="L108" s="5"/>
      <c r="M108" s="2"/>
      <c r="N108" s="2"/>
      <c r="O108" s="2"/>
      <c r="P108" s="2"/>
      <c r="Q108" s="2"/>
      <c r="R108" s="2"/>
      <c r="S108" s="2"/>
      <c r="T108" s="2"/>
      <c r="U108" s="2"/>
      <c r="V108" s="2"/>
      <c r="W108" s="2"/>
      <c r="X108" s="2"/>
      <c r="Y108" s="2"/>
      <c r="Z108" s="2"/>
    </row>
    <row r="109" spans="1:26">
      <c r="A109" s="2"/>
      <c r="B109" s="12">
        <v>9</v>
      </c>
      <c r="C109" s="11">
        <v>5</v>
      </c>
      <c r="D109" s="647"/>
      <c r="E109" s="650"/>
      <c r="F109" s="2"/>
      <c r="G109" s="2"/>
      <c r="H109" s="5"/>
      <c r="I109" s="2"/>
      <c r="J109" s="2"/>
      <c r="K109" s="2"/>
      <c r="L109" s="5"/>
      <c r="M109" s="2"/>
      <c r="N109" s="2"/>
      <c r="O109" s="2"/>
      <c r="P109" s="2"/>
      <c r="Q109" s="2"/>
      <c r="R109" s="2"/>
      <c r="S109" s="2"/>
      <c r="T109" s="2"/>
      <c r="U109" s="2"/>
      <c r="V109" s="2"/>
      <c r="W109" s="2"/>
      <c r="X109" s="2"/>
      <c r="Y109" s="2"/>
      <c r="Z109" s="2"/>
    </row>
    <row r="110" spans="1:26">
      <c r="A110" s="2"/>
      <c r="B110" s="12">
        <v>8</v>
      </c>
      <c r="C110" s="11">
        <v>5</v>
      </c>
      <c r="D110" s="647"/>
      <c r="E110" s="650"/>
      <c r="F110" s="2"/>
      <c r="G110" s="2"/>
      <c r="H110" s="5"/>
      <c r="I110" s="2"/>
      <c r="J110" s="2"/>
      <c r="K110" s="2"/>
      <c r="L110" s="5"/>
      <c r="M110" s="2"/>
      <c r="N110" s="2"/>
      <c r="O110" s="2"/>
      <c r="P110" s="2"/>
      <c r="Q110" s="2"/>
      <c r="R110" s="2"/>
      <c r="S110" s="2"/>
      <c r="T110" s="2"/>
      <c r="U110" s="2"/>
      <c r="V110" s="2"/>
      <c r="W110" s="2"/>
      <c r="X110" s="2"/>
      <c r="Y110" s="2"/>
      <c r="Z110" s="2"/>
    </row>
    <row r="111" spans="1:26">
      <c r="A111" s="2"/>
      <c r="B111" s="12">
        <v>7</v>
      </c>
      <c r="C111" s="11">
        <v>5</v>
      </c>
      <c r="D111" s="647"/>
      <c r="E111" s="650"/>
      <c r="F111" s="2"/>
      <c r="G111" s="2"/>
      <c r="H111" s="5"/>
      <c r="I111" s="2"/>
      <c r="J111" s="2"/>
      <c r="K111" s="2"/>
      <c r="L111" s="5"/>
      <c r="M111" s="2"/>
      <c r="N111" s="2"/>
      <c r="O111" s="2"/>
      <c r="P111" s="2"/>
      <c r="Q111" s="2"/>
      <c r="R111" s="2"/>
      <c r="S111" s="2"/>
      <c r="T111" s="2"/>
      <c r="U111" s="2"/>
      <c r="V111" s="2"/>
      <c r="W111" s="2"/>
      <c r="X111" s="2"/>
      <c r="Y111" s="2"/>
      <c r="Z111" s="2"/>
    </row>
    <row r="112" spans="1:26">
      <c r="A112" s="2"/>
      <c r="B112" s="12">
        <v>6</v>
      </c>
      <c r="C112" s="11">
        <v>5</v>
      </c>
      <c r="D112" s="647"/>
      <c r="E112" s="650"/>
      <c r="F112" s="2"/>
      <c r="G112" s="2"/>
      <c r="H112" s="5"/>
      <c r="I112" s="2"/>
      <c r="J112" s="2"/>
      <c r="K112" s="2"/>
      <c r="L112" s="5"/>
      <c r="M112" s="2"/>
      <c r="N112" s="2"/>
      <c r="O112" s="2"/>
      <c r="P112" s="2"/>
      <c r="Q112" s="2"/>
      <c r="R112" s="2"/>
      <c r="S112" s="2"/>
      <c r="T112" s="2"/>
      <c r="U112" s="2"/>
      <c r="V112" s="2"/>
      <c r="W112" s="2"/>
      <c r="X112" s="2"/>
      <c r="Y112" s="2"/>
      <c r="Z112" s="2"/>
    </row>
    <row r="113" spans="1:26">
      <c r="A113" s="2"/>
      <c r="B113" s="12">
        <v>5</v>
      </c>
      <c r="C113" s="11">
        <v>5</v>
      </c>
      <c r="D113" s="647"/>
      <c r="E113" s="650"/>
      <c r="F113" s="2"/>
      <c r="G113" s="2"/>
      <c r="H113" s="5"/>
      <c r="I113" s="2"/>
      <c r="J113" s="2"/>
      <c r="K113" s="2"/>
      <c r="L113" s="5"/>
      <c r="M113" s="2"/>
      <c r="N113" s="2"/>
      <c r="O113" s="2"/>
      <c r="P113" s="2"/>
      <c r="Q113" s="2"/>
      <c r="R113" s="2"/>
      <c r="S113" s="2"/>
      <c r="T113" s="2"/>
      <c r="U113" s="2"/>
      <c r="V113" s="2"/>
      <c r="W113" s="2"/>
      <c r="X113" s="2"/>
      <c r="Y113" s="2"/>
      <c r="Z113" s="2"/>
    </row>
    <row r="114" spans="1:26">
      <c r="A114" s="2"/>
      <c r="B114" s="12">
        <v>4</v>
      </c>
      <c r="C114" s="11">
        <v>5</v>
      </c>
      <c r="D114" s="647"/>
      <c r="E114" s="650"/>
      <c r="F114" s="2"/>
      <c r="G114" s="2"/>
      <c r="H114" s="5"/>
      <c r="I114" s="2"/>
      <c r="J114" s="2"/>
      <c r="K114" s="2"/>
      <c r="L114" s="5"/>
      <c r="M114" s="2"/>
      <c r="N114" s="2"/>
      <c r="O114" s="2"/>
      <c r="P114" s="2"/>
      <c r="Q114" s="2"/>
      <c r="R114" s="2"/>
      <c r="S114" s="2"/>
      <c r="T114" s="2"/>
      <c r="U114" s="2"/>
      <c r="V114" s="2"/>
      <c r="W114" s="2"/>
      <c r="X114" s="2"/>
      <c r="Y114" s="2"/>
      <c r="Z114" s="2"/>
    </row>
    <row r="115" spans="1:26">
      <c r="A115" s="2"/>
      <c r="B115" s="12">
        <v>3</v>
      </c>
      <c r="C115" s="11">
        <v>5</v>
      </c>
      <c r="D115" s="647"/>
      <c r="E115" s="650"/>
      <c r="F115" s="2"/>
      <c r="G115" s="2"/>
      <c r="H115" s="5"/>
      <c r="I115" s="2"/>
      <c r="J115" s="2"/>
      <c r="K115" s="2"/>
      <c r="L115" s="5"/>
      <c r="M115" s="2"/>
      <c r="N115" s="2"/>
      <c r="O115" s="2"/>
      <c r="P115" s="2"/>
      <c r="Q115" s="2"/>
      <c r="R115" s="2"/>
      <c r="S115" s="2"/>
      <c r="T115" s="2"/>
      <c r="U115" s="2"/>
      <c r="V115" s="2"/>
      <c r="W115" s="2"/>
      <c r="X115" s="2"/>
      <c r="Y115" s="2"/>
      <c r="Z115" s="2"/>
    </row>
    <row r="116" spans="1:26">
      <c r="A116" s="2"/>
      <c r="B116" s="12">
        <v>2</v>
      </c>
      <c r="C116" s="11">
        <v>5</v>
      </c>
      <c r="D116" s="647"/>
      <c r="E116" s="650"/>
      <c r="F116" s="2"/>
      <c r="G116" s="2"/>
      <c r="H116" s="5"/>
      <c r="I116" s="2"/>
      <c r="J116" s="2"/>
      <c r="K116" s="2"/>
      <c r="L116" s="5"/>
      <c r="M116" s="2"/>
      <c r="N116" s="2"/>
      <c r="O116" s="2"/>
      <c r="P116" s="2"/>
      <c r="Q116" s="2"/>
      <c r="R116" s="2"/>
      <c r="S116" s="2"/>
      <c r="T116" s="2"/>
      <c r="U116" s="2"/>
      <c r="V116" s="2"/>
      <c r="W116" s="2"/>
      <c r="X116" s="2"/>
      <c r="Y116" s="2"/>
      <c r="Z116" s="2"/>
    </row>
    <row r="117" spans="1:26">
      <c r="A117" s="2"/>
      <c r="B117" s="12">
        <v>1</v>
      </c>
      <c r="C117" s="11">
        <v>5</v>
      </c>
      <c r="D117" s="647"/>
      <c r="E117" s="650"/>
      <c r="F117" s="2"/>
      <c r="G117" s="2"/>
      <c r="H117" s="5"/>
      <c r="I117" s="2"/>
      <c r="J117" s="2"/>
      <c r="K117" s="2"/>
      <c r="L117" s="5"/>
      <c r="M117" s="2"/>
      <c r="N117" s="2"/>
      <c r="O117" s="2"/>
      <c r="P117" s="2"/>
      <c r="Q117" s="2"/>
      <c r="R117" s="2"/>
      <c r="S117" s="2"/>
      <c r="T117" s="2"/>
      <c r="U117" s="2"/>
      <c r="V117" s="2"/>
      <c r="W117" s="2"/>
      <c r="X117" s="2"/>
      <c r="Y117" s="2"/>
      <c r="Z117" s="2"/>
    </row>
    <row r="118" spans="1:26" ht="13.8" thickBot="1">
      <c r="A118" s="2"/>
      <c r="B118" s="10">
        <v>0</v>
      </c>
      <c r="C118" s="9">
        <v>5</v>
      </c>
      <c r="D118" s="648"/>
      <c r="E118" s="651"/>
      <c r="F118" s="2"/>
      <c r="G118" s="2"/>
      <c r="H118" s="5"/>
      <c r="I118" s="2"/>
      <c r="J118" s="2"/>
      <c r="K118" s="2"/>
      <c r="L118" s="5"/>
      <c r="M118" s="2"/>
      <c r="N118" s="2"/>
      <c r="O118" s="2"/>
      <c r="P118" s="2"/>
      <c r="Q118" s="2"/>
      <c r="R118" s="2"/>
      <c r="S118" s="2"/>
      <c r="T118" s="2"/>
      <c r="U118" s="2"/>
      <c r="V118" s="2"/>
      <c r="W118" s="2"/>
      <c r="X118" s="2"/>
      <c r="Y118" s="2"/>
      <c r="Z118" s="2"/>
    </row>
    <row r="119" spans="1:26">
      <c r="A119" s="2"/>
      <c r="B119" s="5"/>
      <c r="C119" s="2"/>
      <c r="D119" s="2"/>
      <c r="E119" s="2"/>
      <c r="F119" s="2"/>
      <c r="G119" s="2"/>
      <c r="H119" s="5"/>
      <c r="I119" s="2"/>
      <c r="J119" s="2"/>
      <c r="K119" s="2"/>
      <c r="L119" s="5"/>
      <c r="M119" s="2"/>
      <c r="N119" s="2"/>
      <c r="O119" s="2"/>
      <c r="P119" s="2"/>
      <c r="Q119" s="2"/>
      <c r="R119" s="2"/>
      <c r="S119" s="2"/>
      <c r="T119" s="2"/>
      <c r="U119" s="2"/>
      <c r="V119" s="2"/>
      <c r="W119" s="2"/>
      <c r="X119" s="2"/>
      <c r="Y119" s="2"/>
      <c r="Z119" s="2"/>
    </row>
    <row r="120" spans="1:26">
      <c r="A120" s="2"/>
      <c r="B120" s="5"/>
      <c r="C120" s="2"/>
      <c r="D120" s="2"/>
      <c r="E120" s="2"/>
      <c r="F120" s="2"/>
      <c r="G120" s="2"/>
      <c r="H120" s="5"/>
      <c r="I120" s="2"/>
      <c r="J120" s="2"/>
      <c r="K120" s="2"/>
      <c r="L120" s="5"/>
      <c r="M120" s="2"/>
      <c r="N120" s="2"/>
      <c r="O120" s="2"/>
      <c r="P120" s="2"/>
      <c r="Q120" s="2"/>
      <c r="R120" s="2"/>
      <c r="S120" s="2"/>
      <c r="T120" s="2"/>
      <c r="U120" s="2"/>
      <c r="V120" s="2"/>
      <c r="W120" s="2"/>
      <c r="X120" s="2"/>
      <c r="Y120" s="2"/>
      <c r="Z120" s="2"/>
    </row>
    <row r="121" spans="1:26">
      <c r="A121" s="2"/>
      <c r="B121" s="5"/>
      <c r="C121" s="2"/>
      <c r="D121" s="2"/>
      <c r="E121" s="2"/>
      <c r="F121" s="2"/>
      <c r="G121" s="2"/>
      <c r="H121" s="5"/>
      <c r="I121" s="2"/>
      <c r="J121" s="2"/>
      <c r="K121" s="2"/>
      <c r="L121" s="5"/>
      <c r="M121" s="2"/>
      <c r="N121" s="2"/>
      <c r="O121" s="2"/>
      <c r="P121" s="2"/>
      <c r="Q121" s="2"/>
      <c r="R121" s="2"/>
      <c r="S121" s="2"/>
      <c r="T121" s="2"/>
      <c r="U121" s="2"/>
      <c r="V121" s="2"/>
      <c r="W121" s="2"/>
      <c r="X121" s="2"/>
      <c r="Y121" s="2"/>
      <c r="Z121" s="2"/>
    </row>
    <row r="122" spans="1:26">
      <c r="A122" s="2"/>
      <c r="B122" s="5"/>
      <c r="C122" s="2"/>
      <c r="D122" s="2"/>
      <c r="E122" s="2"/>
      <c r="F122" s="2"/>
      <c r="G122" s="2"/>
      <c r="H122" s="5"/>
      <c r="I122" s="2"/>
      <c r="J122" s="2"/>
      <c r="K122" s="2"/>
      <c r="L122" s="5"/>
      <c r="M122" s="2"/>
      <c r="N122" s="2"/>
      <c r="O122" s="2"/>
      <c r="P122" s="2"/>
      <c r="Q122" s="2"/>
      <c r="R122" s="2"/>
      <c r="S122" s="2"/>
      <c r="T122" s="2"/>
      <c r="U122" s="2"/>
      <c r="V122" s="2"/>
      <c r="W122" s="2"/>
      <c r="X122" s="2"/>
      <c r="Y122" s="2"/>
      <c r="Z122" s="2"/>
    </row>
    <row r="123" spans="1:26">
      <c r="A123" s="2"/>
      <c r="B123" s="5"/>
      <c r="C123" s="2"/>
      <c r="D123" s="2"/>
      <c r="E123" s="2"/>
      <c r="F123" s="2"/>
      <c r="G123" s="2"/>
      <c r="H123" s="5"/>
      <c r="I123" s="2"/>
      <c r="J123" s="2"/>
      <c r="K123" s="2"/>
      <c r="L123" s="5"/>
      <c r="M123" s="2"/>
      <c r="N123" s="2"/>
      <c r="O123" s="2"/>
      <c r="P123" s="2"/>
      <c r="Q123" s="2"/>
      <c r="R123" s="2"/>
      <c r="S123" s="2"/>
      <c r="T123" s="2"/>
      <c r="U123" s="2"/>
      <c r="V123" s="2"/>
      <c r="W123" s="2"/>
      <c r="X123" s="2"/>
      <c r="Y123" s="2"/>
      <c r="Z123" s="2"/>
    </row>
    <row r="124" spans="1:26">
      <c r="A124" s="2"/>
      <c r="B124" s="5"/>
      <c r="C124" s="2"/>
      <c r="D124" s="2"/>
      <c r="E124" s="2"/>
      <c r="F124" s="2"/>
      <c r="G124" s="2"/>
      <c r="H124" s="5"/>
      <c r="I124" s="2"/>
      <c r="J124" s="2"/>
      <c r="K124" s="2"/>
      <c r="L124" s="5"/>
      <c r="M124" s="2"/>
      <c r="N124" s="2"/>
      <c r="O124" s="2"/>
      <c r="P124" s="2"/>
      <c r="Q124" s="2"/>
      <c r="R124" s="2"/>
      <c r="S124" s="2"/>
      <c r="T124" s="2"/>
      <c r="U124" s="2"/>
      <c r="V124" s="2"/>
      <c r="W124" s="2"/>
      <c r="X124" s="2"/>
      <c r="Y124" s="2"/>
      <c r="Z124" s="2"/>
    </row>
    <row r="125" spans="1:26">
      <c r="A125" s="2"/>
      <c r="B125" s="5"/>
      <c r="C125" s="2"/>
      <c r="D125" s="2"/>
      <c r="E125" s="2"/>
      <c r="F125" s="2"/>
      <c r="G125" s="2"/>
      <c r="H125" s="5"/>
      <c r="I125" s="2"/>
      <c r="J125" s="2"/>
      <c r="K125" s="2"/>
      <c r="L125" s="5"/>
      <c r="M125" s="2"/>
      <c r="N125" s="2"/>
      <c r="O125" s="2"/>
      <c r="P125" s="2"/>
      <c r="Q125" s="2"/>
      <c r="R125" s="2"/>
      <c r="S125" s="2"/>
      <c r="T125" s="2"/>
      <c r="U125" s="2"/>
      <c r="V125" s="2"/>
      <c r="W125" s="2"/>
      <c r="X125" s="2"/>
      <c r="Y125" s="2"/>
      <c r="Z125" s="2"/>
    </row>
    <row r="126" spans="1:26">
      <c r="A126" s="2"/>
      <c r="B126" s="5"/>
      <c r="C126" s="2"/>
      <c r="D126" s="2"/>
      <c r="E126" s="2"/>
      <c r="F126" s="2"/>
      <c r="G126" s="2"/>
      <c r="H126" s="5"/>
      <c r="I126" s="2"/>
      <c r="J126" s="2"/>
      <c r="K126" s="2"/>
      <c r="L126" s="5"/>
      <c r="M126" s="2"/>
      <c r="N126" s="2"/>
      <c r="O126" s="2"/>
      <c r="P126" s="2"/>
      <c r="Q126" s="2"/>
      <c r="R126" s="2"/>
      <c r="S126" s="2"/>
      <c r="T126" s="2"/>
      <c r="U126" s="2"/>
      <c r="V126" s="2"/>
      <c r="W126" s="2"/>
      <c r="X126" s="2"/>
      <c r="Y126" s="2"/>
      <c r="Z126" s="2"/>
    </row>
    <row r="127" spans="1:26">
      <c r="A127" s="2"/>
      <c r="B127" s="5"/>
      <c r="C127" s="2"/>
      <c r="D127" s="2"/>
      <c r="E127" s="2"/>
      <c r="F127" s="2"/>
      <c r="G127" s="2"/>
      <c r="H127" s="5"/>
      <c r="I127" s="2"/>
      <c r="J127" s="2"/>
      <c r="K127" s="2"/>
      <c r="L127" s="5"/>
      <c r="M127" s="2"/>
      <c r="N127" s="2"/>
      <c r="O127" s="2"/>
      <c r="P127" s="2"/>
      <c r="Q127" s="2"/>
      <c r="R127" s="2"/>
      <c r="S127" s="2"/>
      <c r="T127" s="2"/>
      <c r="U127" s="2"/>
      <c r="V127" s="2"/>
      <c r="W127" s="2"/>
      <c r="X127" s="2"/>
      <c r="Y127" s="2"/>
      <c r="Z127" s="2"/>
    </row>
    <row r="128" spans="1:26">
      <c r="A128" s="2"/>
      <c r="B128" s="5"/>
      <c r="C128" s="2"/>
      <c r="D128" s="2"/>
      <c r="E128" s="2"/>
      <c r="F128" s="2"/>
      <c r="G128" s="2"/>
      <c r="H128" s="5"/>
      <c r="I128" s="2"/>
      <c r="J128" s="2"/>
      <c r="K128" s="2"/>
      <c r="L128" s="5"/>
      <c r="M128" s="2"/>
      <c r="N128" s="2"/>
      <c r="O128" s="2"/>
      <c r="P128" s="2"/>
      <c r="Q128" s="2"/>
      <c r="R128" s="2"/>
      <c r="S128" s="2"/>
      <c r="T128" s="2"/>
      <c r="U128" s="2"/>
      <c r="V128" s="2"/>
      <c r="W128" s="2"/>
      <c r="X128" s="2"/>
      <c r="Y128" s="2"/>
      <c r="Z128" s="2"/>
    </row>
    <row r="129" spans="1:26">
      <c r="A129" s="2"/>
      <c r="B129" s="5"/>
      <c r="C129" s="2"/>
      <c r="D129" s="2"/>
      <c r="E129" s="2"/>
      <c r="F129" s="2"/>
      <c r="G129" s="2"/>
      <c r="H129" s="5"/>
      <c r="I129" s="2"/>
      <c r="J129" s="2"/>
      <c r="K129" s="2"/>
      <c r="L129" s="5"/>
      <c r="M129" s="2"/>
      <c r="N129" s="2"/>
      <c r="O129" s="2"/>
      <c r="P129" s="2"/>
      <c r="Q129" s="2"/>
      <c r="R129" s="2"/>
      <c r="S129" s="2"/>
      <c r="T129" s="2"/>
      <c r="U129" s="2"/>
      <c r="V129" s="2"/>
      <c r="W129" s="2"/>
      <c r="X129" s="2"/>
      <c r="Y129" s="2"/>
      <c r="Z129" s="2"/>
    </row>
    <row r="130" spans="1:26">
      <c r="A130" s="2"/>
      <c r="B130" s="5"/>
      <c r="C130" s="2"/>
      <c r="D130" s="2"/>
      <c r="E130" s="2"/>
      <c r="F130" s="2"/>
      <c r="G130" s="2"/>
      <c r="H130" s="5"/>
      <c r="I130" s="2"/>
      <c r="J130" s="2"/>
      <c r="K130" s="2"/>
      <c r="L130" s="5"/>
      <c r="M130" s="2"/>
      <c r="N130" s="2"/>
      <c r="O130" s="2"/>
      <c r="P130" s="2"/>
      <c r="Q130" s="2"/>
      <c r="R130" s="2"/>
      <c r="S130" s="2"/>
      <c r="T130" s="2"/>
      <c r="U130" s="2"/>
      <c r="V130" s="2"/>
      <c r="W130" s="2"/>
      <c r="X130" s="2"/>
      <c r="Y130" s="2"/>
      <c r="Z130" s="2"/>
    </row>
    <row r="131" spans="1:26">
      <c r="A131" s="2"/>
      <c r="B131" s="5"/>
      <c r="C131" s="2"/>
      <c r="D131" s="2"/>
      <c r="E131" s="2"/>
      <c r="F131" s="2"/>
      <c r="G131" s="2"/>
      <c r="H131" s="5"/>
      <c r="I131" s="2"/>
      <c r="J131" s="2"/>
      <c r="K131" s="2"/>
      <c r="L131" s="5"/>
      <c r="M131" s="2"/>
      <c r="N131" s="2"/>
      <c r="O131" s="2"/>
      <c r="P131" s="2"/>
      <c r="Q131" s="2"/>
      <c r="R131" s="2"/>
      <c r="S131" s="2"/>
      <c r="T131" s="2"/>
      <c r="U131" s="2"/>
      <c r="V131" s="2"/>
      <c r="W131" s="2"/>
      <c r="X131" s="2"/>
      <c r="Y131" s="2"/>
      <c r="Z131" s="2"/>
    </row>
    <row r="132" spans="1:26">
      <c r="A132" s="2"/>
      <c r="B132" s="5"/>
      <c r="C132" s="2"/>
      <c r="D132" s="2"/>
      <c r="E132" s="2"/>
      <c r="F132" s="2"/>
      <c r="G132" s="2"/>
      <c r="H132" s="5"/>
      <c r="I132" s="2"/>
      <c r="J132" s="2"/>
      <c r="K132" s="2"/>
      <c r="L132" s="5"/>
      <c r="M132" s="2"/>
      <c r="N132" s="2"/>
      <c r="O132" s="2"/>
      <c r="P132" s="2"/>
      <c r="Q132" s="2"/>
      <c r="R132" s="2"/>
      <c r="S132" s="2"/>
      <c r="T132" s="2"/>
      <c r="U132" s="2"/>
      <c r="V132" s="2"/>
      <c r="W132" s="2"/>
      <c r="X132" s="2"/>
      <c r="Y132" s="2"/>
      <c r="Z132" s="2"/>
    </row>
    <row r="133" spans="1:26">
      <c r="A133" s="2"/>
      <c r="B133" s="5"/>
      <c r="C133" s="2"/>
      <c r="D133" s="2"/>
      <c r="E133" s="2"/>
      <c r="F133" s="2"/>
      <c r="G133" s="2"/>
      <c r="H133" s="5"/>
      <c r="I133" s="2"/>
      <c r="J133" s="2"/>
      <c r="K133" s="2"/>
      <c r="L133" s="5"/>
      <c r="M133" s="2"/>
      <c r="N133" s="2"/>
      <c r="O133" s="2"/>
      <c r="P133" s="2"/>
      <c r="Q133" s="2"/>
      <c r="R133" s="2"/>
      <c r="S133" s="2"/>
      <c r="T133" s="2"/>
      <c r="U133" s="2"/>
      <c r="V133" s="2"/>
      <c r="W133" s="2"/>
      <c r="X133" s="2"/>
      <c r="Y133" s="2"/>
      <c r="Z133" s="2"/>
    </row>
    <row r="134" spans="1:26">
      <c r="A134" s="2"/>
      <c r="B134" s="5"/>
      <c r="C134" s="2"/>
      <c r="D134" s="2"/>
      <c r="E134" s="2"/>
      <c r="F134" s="2"/>
      <c r="G134" s="2"/>
      <c r="H134" s="5"/>
      <c r="I134" s="2"/>
      <c r="J134" s="2"/>
      <c r="K134" s="2"/>
      <c r="L134" s="5"/>
      <c r="M134" s="2"/>
      <c r="N134" s="2"/>
      <c r="O134" s="2"/>
      <c r="P134" s="2"/>
      <c r="Q134" s="2"/>
      <c r="R134" s="2"/>
      <c r="S134" s="2"/>
      <c r="T134" s="2"/>
      <c r="U134" s="2"/>
      <c r="V134" s="2"/>
      <c r="W134" s="2"/>
      <c r="X134" s="2"/>
      <c r="Y134" s="2"/>
      <c r="Z134" s="2"/>
    </row>
    <row r="135" spans="1:26">
      <c r="A135" s="2"/>
      <c r="B135" s="5"/>
      <c r="C135" s="2"/>
      <c r="D135" s="2"/>
      <c r="E135" s="2"/>
      <c r="F135" s="2"/>
      <c r="G135" s="2"/>
      <c r="H135" s="5"/>
      <c r="I135" s="2"/>
      <c r="J135" s="2"/>
      <c r="K135" s="2"/>
      <c r="L135" s="5"/>
      <c r="M135" s="2"/>
      <c r="N135" s="2"/>
      <c r="O135" s="2"/>
      <c r="P135" s="2"/>
      <c r="Q135" s="2"/>
      <c r="R135" s="2"/>
      <c r="S135" s="2"/>
      <c r="T135" s="2"/>
      <c r="U135" s="2"/>
      <c r="V135" s="2"/>
      <c r="W135" s="2"/>
      <c r="X135" s="2"/>
      <c r="Y135" s="2"/>
      <c r="Z135" s="2"/>
    </row>
    <row r="136" spans="1:26">
      <c r="A136" s="2"/>
      <c r="B136" s="5"/>
      <c r="C136" s="2"/>
      <c r="D136" s="2"/>
      <c r="E136" s="2"/>
      <c r="F136" s="2"/>
      <c r="G136" s="2"/>
      <c r="H136" s="5"/>
      <c r="I136" s="2"/>
      <c r="J136" s="2"/>
      <c r="K136" s="2"/>
      <c r="L136" s="2"/>
      <c r="M136" s="2"/>
      <c r="N136" s="2"/>
      <c r="O136" s="2"/>
      <c r="P136" s="2"/>
      <c r="Q136" s="2"/>
      <c r="R136" s="2"/>
      <c r="S136" s="2"/>
      <c r="T136" s="2"/>
      <c r="U136" s="2"/>
      <c r="V136" s="2"/>
      <c r="W136" s="2"/>
      <c r="X136" s="2"/>
      <c r="Y136" s="2"/>
      <c r="Z136" s="2"/>
    </row>
    <row r="137" spans="1:26">
      <c r="A137" s="2"/>
      <c r="B137" s="5"/>
      <c r="C137" s="2"/>
      <c r="D137" s="2"/>
      <c r="E137" s="2"/>
      <c r="F137" s="2"/>
      <c r="G137" s="2"/>
      <c r="H137" s="5"/>
      <c r="I137" s="2"/>
      <c r="J137" s="2"/>
      <c r="K137" s="2"/>
      <c r="L137" s="2"/>
      <c r="M137" s="2"/>
      <c r="N137" s="2"/>
      <c r="O137" s="2"/>
      <c r="P137" s="2"/>
      <c r="Q137" s="2"/>
      <c r="R137" s="2"/>
      <c r="S137" s="2"/>
      <c r="T137" s="2"/>
      <c r="U137" s="2"/>
      <c r="V137" s="2"/>
      <c r="W137" s="2"/>
      <c r="X137" s="2"/>
      <c r="Y137" s="2"/>
      <c r="Z137" s="2"/>
    </row>
    <row r="138" spans="1:26">
      <c r="A138" s="2"/>
      <c r="B138" s="5"/>
      <c r="C138" s="2"/>
      <c r="D138" s="2"/>
      <c r="E138" s="2"/>
      <c r="F138" s="2"/>
      <c r="G138" s="2"/>
      <c r="H138" s="5"/>
      <c r="I138" s="2"/>
      <c r="J138" s="2"/>
      <c r="K138" s="2"/>
      <c r="L138" s="2"/>
      <c r="M138" s="2"/>
      <c r="N138" s="2"/>
      <c r="O138" s="2"/>
      <c r="P138" s="2"/>
      <c r="Q138" s="2"/>
      <c r="R138" s="2"/>
      <c r="S138" s="2"/>
      <c r="T138" s="2"/>
      <c r="U138" s="2"/>
      <c r="V138" s="2"/>
      <c r="W138" s="2"/>
      <c r="X138" s="2"/>
      <c r="Y138" s="2"/>
      <c r="Z138" s="2"/>
    </row>
    <row r="139" spans="1:26">
      <c r="A139" s="2"/>
      <c r="B139" s="5"/>
      <c r="C139" s="2"/>
      <c r="D139" s="2"/>
      <c r="E139" s="2"/>
      <c r="F139" s="2"/>
      <c r="G139" s="2"/>
      <c r="H139" s="5"/>
      <c r="I139" s="2"/>
      <c r="J139" s="2"/>
      <c r="K139" s="2"/>
      <c r="L139" s="2"/>
      <c r="M139" s="2"/>
      <c r="N139" s="2"/>
      <c r="O139" s="2"/>
      <c r="P139" s="2"/>
      <c r="Q139" s="2"/>
      <c r="R139" s="2"/>
      <c r="S139" s="2"/>
      <c r="T139" s="2"/>
      <c r="U139" s="2"/>
      <c r="V139" s="2"/>
      <c r="W139" s="2"/>
      <c r="X139" s="2"/>
      <c r="Y139" s="2"/>
      <c r="Z139" s="2"/>
    </row>
    <row r="140" spans="1:26">
      <c r="A140" s="2"/>
      <c r="B140" s="5"/>
      <c r="C140" s="2"/>
      <c r="D140" s="2"/>
      <c r="E140" s="2"/>
      <c r="F140" s="2"/>
      <c r="G140" s="2"/>
      <c r="H140" s="5"/>
      <c r="I140" s="2"/>
      <c r="J140" s="2"/>
      <c r="K140" s="2"/>
      <c r="L140" s="2"/>
      <c r="M140" s="2"/>
      <c r="N140" s="2"/>
      <c r="O140" s="2"/>
      <c r="P140" s="2"/>
      <c r="Q140" s="2"/>
      <c r="R140" s="2"/>
      <c r="S140" s="2"/>
      <c r="T140" s="2"/>
      <c r="U140" s="2"/>
      <c r="V140" s="2"/>
      <c r="W140" s="2"/>
      <c r="X140" s="2"/>
      <c r="Y140" s="2"/>
      <c r="Z140" s="2"/>
    </row>
    <row r="141" spans="1:26">
      <c r="A141" s="2"/>
      <c r="B141" s="5"/>
      <c r="C141" s="2"/>
      <c r="D141" s="2"/>
      <c r="E141" s="2"/>
      <c r="F141" s="2"/>
      <c r="G141" s="2"/>
      <c r="H141" s="5"/>
      <c r="I141" s="2"/>
      <c r="J141" s="2"/>
      <c r="K141" s="2"/>
      <c r="L141" s="2"/>
      <c r="M141" s="2"/>
      <c r="N141" s="2"/>
      <c r="O141" s="2"/>
      <c r="P141" s="2"/>
      <c r="Q141" s="2"/>
      <c r="R141" s="2"/>
      <c r="S141" s="2"/>
      <c r="T141" s="2"/>
      <c r="U141" s="2"/>
      <c r="V141" s="2"/>
      <c r="W141" s="2"/>
      <c r="X141" s="2"/>
      <c r="Y141" s="2"/>
      <c r="Z141" s="2"/>
    </row>
    <row r="142" spans="1:26">
      <c r="A142" s="2"/>
      <c r="B142" s="5"/>
      <c r="C142" s="2"/>
      <c r="D142" s="2"/>
      <c r="E142" s="2"/>
      <c r="F142" s="2"/>
      <c r="G142" s="2"/>
      <c r="H142" s="5"/>
      <c r="I142" s="2"/>
      <c r="J142" s="2"/>
      <c r="K142" s="2"/>
      <c r="L142" s="2"/>
      <c r="M142" s="2"/>
      <c r="N142" s="2"/>
      <c r="O142" s="2"/>
      <c r="P142" s="2"/>
      <c r="Q142" s="2"/>
      <c r="R142" s="2"/>
      <c r="S142" s="2"/>
      <c r="T142" s="2"/>
      <c r="U142" s="2"/>
      <c r="V142" s="2"/>
      <c r="W142" s="2"/>
      <c r="X142" s="2"/>
      <c r="Y142" s="2"/>
      <c r="Z142" s="2"/>
    </row>
    <row r="143" spans="1:26">
      <c r="A143" s="2"/>
      <c r="B143" s="5"/>
      <c r="C143" s="2"/>
      <c r="D143" s="2"/>
      <c r="E143" s="2"/>
      <c r="F143" s="2"/>
      <c r="G143" s="2"/>
      <c r="H143" s="5"/>
      <c r="I143" s="2"/>
      <c r="J143" s="2"/>
      <c r="K143" s="2"/>
      <c r="L143" s="2"/>
      <c r="M143" s="2"/>
      <c r="N143" s="2"/>
      <c r="O143" s="2"/>
      <c r="P143" s="2"/>
      <c r="Q143" s="2"/>
      <c r="R143" s="2"/>
      <c r="S143" s="2"/>
      <c r="T143" s="2"/>
      <c r="U143" s="2"/>
      <c r="V143" s="2"/>
      <c r="W143" s="2"/>
      <c r="X143" s="2"/>
      <c r="Y143" s="2"/>
      <c r="Z143" s="2"/>
    </row>
    <row r="144" spans="1:26">
      <c r="A144" s="2"/>
      <c r="B144" s="5"/>
      <c r="C144" s="2"/>
      <c r="D144" s="2"/>
      <c r="E144" s="2"/>
      <c r="F144" s="2"/>
      <c r="G144" s="2"/>
      <c r="H144" s="5"/>
      <c r="I144" s="2"/>
      <c r="J144" s="2"/>
      <c r="K144" s="2"/>
      <c r="L144" s="2"/>
      <c r="M144" s="2"/>
      <c r="N144" s="2"/>
      <c r="O144" s="2"/>
      <c r="P144" s="2"/>
      <c r="Q144" s="2"/>
      <c r="R144" s="2"/>
      <c r="S144" s="2"/>
      <c r="T144" s="2"/>
      <c r="U144" s="2"/>
      <c r="V144" s="2"/>
      <c r="W144" s="2"/>
      <c r="X144" s="2"/>
      <c r="Y144" s="2"/>
      <c r="Z144" s="2"/>
    </row>
    <row r="145" spans="1:26">
      <c r="A145" s="2"/>
      <c r="B145" s="5"/>
      <c r="C145" s="2"/>
      <c r="D145" s="2"/>
      <c r="E145" s="2"/>
      <c r="F145" s="2"/>
      <c r="G145" s="2"/>
      <c r="H145" s="5"/>
      <c r="I145" s="2"/>
      <c r="J145" s="2"/>
      <c r="K145" s="2"/>
      <c r="L145" s="2"/>
      <c r="M145" s="2"/>
      <c r="N145" s="2"/>
      <c r="O145" s="2"/>
      <c r="P145" s="2"/>
      <c r="Q145" s="2"/>
      <c r="R145" s="2"/>
      <c r="S145" s="2"/>
      <c r="T145" s="2"/>
      <c r="U145" s="2"/>
      <c r="V145" s="2"/>
      <c r="W145" s="2"/>
      <c r="X145" s="2"/>
      <c r="Y145" s="2"/>
      <c r="Z145" s="2"/>
    </row>
    <row r="146" spans="1:26">
      <c r="A146" s="2"/>
      <c r="B146" s="5"/>
      <c r="C146" s="2"/>
      <c r="D146" s="2"/>
      <c r="E146" s="2"/>
      <c r="F146" s="2"/>
      <c r="G146" s="2"/>
      <c r="H146" s="5"/>
      <c r="I146" s="2"/>
      <c r="J146" s="2"/>
      <c r="K146" s="2"/>
      <c r="L146" s="2"/>
      <c r="M146" s="2"/>
      <c r="N146" s="2"/>
      <c r="O146" s="2"/>
      <c r="P146" s="2"/>
      <c r="Q146" s="2"/>
      <c r="R146" s="2"/>
      <c r="S146" s="2"/>
      <c r="T146" s="2"/>
      <c r="U146" s="2"/>
      <c r="V146" s="2"/>
      <c r="W146" s="2"/>
      <c r="X146" s="2"/>
      <c r="Y146" s="2"/>
      <c r="Z146" s="2"/>
    </row>
    <row r="147" spans="1:26">
      <c r="A147" s="2"/>
      <c r="B147" s="5"/>
      <c r="C147" s="2"/>
      <c r="D147" s="2"/>
      <c r="E147" s="2"/>
      <c r="F147" s="2"/>
      <c r="G147" s="2"/>
      <c r="H147" s="5"/>
      <c r="I147" s="2"/>
      <c r="J147" s="2"/>
      <c r="K147" s="2"/>
      <c r="L147" s="2"/>
      <c r="M147" s="2"/>
      <c r="N147" s="2"/>
      <c r="O147" s="2"/>
      <c r="P147" s="2"/>
      <c r="Q147" s="2"/>
      <c r="R147" s="2"/>
      <c r="S147" s="2"/>
      <c r="T147" s="2"/>
      <c r="U147" s="2"/>
      <c r="V147" s="2"/>
      <c r="W147" s="2"/>
      <c r="X147" s="2"/>
      <c r="Y147" s="2"/>
      <c r="Z147" s="2"/>
    </row>
    <row r="148" spans="1:26">
      <c r="A148" s="2"/>
      <c r="B148" s="5"/>
      <c r="C148" s="2"/>
      <c r="D148" s="2"/>
      <c r="E148" s="2"/>
      <c r="F148" s="2"/>
      <c r="G148" s="2"/>
      <c r="H148" s="5"/>
      <c r="I148" s="2"/>
      <c r="J148" s="2"/>
      <c r="K148" s="2"/>
      <c r="L148" s="2"/>
      <c r="M148" s="2"/>
      <c r="N148" s="2"/>
      <c r="O148" s="2"/>
      <c r="P148" s="2"/>
      <c r="Q148" s="2"/>
      <c r="R148" s="2"/>
      <c r="S148" s="2"/>
      <c r="T148" s="2"/>
      <c r="U148" s="2"/>
      <c r="V148" s="2"/>
      <c r="W148" s="2"/>
      <c r="X148" s="2"/>
      <c r="Y148" s="2"/>
      <c r="Z148" s="2"/>
    </row>
    <row r="149" spans="1:26">
      <c r="A149" s="2"/>
      <c r="B149" s="5"/>
      <c r="C149" s="2"/>
      <c r="D149" s="2"/>
      <c r="E149" s="2"/>
      <c r="F149" s="2"/>
      <c r="G149" s="2"/>
      <c r="H149" s="5"/>
      <c r="I149" s="2"/>
      <c r="J149" s="2"/>
      <c r="K149" s="2"/>
      <c r="L149" s="2"/>
      <c r="M149" s="2"/>
      <c r="N149" s="2"/>
      <c r="O149" s="2"/>
      <c r="P149" s="2"/>
      <c r="Q149" s="2"/>
      <c r="R149" s="2"/>
      <c r="S149" s="2"/>
      <c r="T149" s="2"/>
      <c r="U149" s="2"/>
      <c r="V149" s="2"/>
      <c r="W149" s="2"/>
      <c r="X149" s="2"/>
      <c r="Y149" s="2"/>
      <c r="Z149" s="2"/>
    </row>
    <row r="150" spans="1:26">
      <c r="A150" s="2"/>
      <c r="B150" s="5"/>
      <c r="C150" s="2"/>
      <c r="D150" s="2"/>
      <c r="E150" s="2"/>
      <c r="F150" s="2"/>
      <c r="G150" s="2"/>
      <c r="H150" s="5"/>
      <c r="I150" s="2"/>
      <c r="J150" s="2"/>
      <c r="K150" s="2"/>
      <c r="L150" s="2"/>
      <c r="M150" s="2"/>
      <c r="N150" s="2"/>
      <c r="O150" s="2"/>
      <c r="P150" s="2"/>
      <c r="Q150" s="2"/>
      <c r="R150" s="2"/>
      <c r="S150" s="2"/>
      <c r="T150" s="2"/>
      <c r="U150" s="2"/>
      <c r="V150" s="2"/>
      <c r="W150" s="2"/>
      <c r="X150" s="2"/>
      <c r="Y150" s="2"/>
      <c r="Z150" s="2"/>
    </row>
  </sheetData>
  <mergeCells count="16">
    <mergeCell ref="D18:D27"/>
    <mergeCell ref="E18:E27"/>
    <mergeCell ref="D28:D43"/>
    <mergeCell ref="E28:E43"/>
    <mergeCell ref="B3:E8"/>
    <mergeCell ref="B13:E13"/>
    <mergeCell ref="B15:B17"/>
    <mergeCell ref="C15:C17"/>
    <mergeCell ref="D15:D17"/>
    <mergeCell ref="E15:E17"/>
    <mergeCell ref="D44:D60"/>
    <mergeCell ref="E44:E60"/>
    <mergeCell ref="D61:D68"/>
    <mergeCell ref="E61:E68"/>
    <mergeCell ref="D69:D118"/>
    <mergeCell ref="E69:E118"/>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813E7A0ED78FE4BB1E9C02190C33813" ma:contentTypeVersion="2" ma:contentTypeDescription="Ein neues Dokument erstellen." ma:contentTypeScope="" ma:versionID="8227281c07aaeafa184770c15ab0b95b">
  <xsd:schema xmlns:xsd="http://www.w3.org/2001/XMLSchema" xmlns:xs="http://www.w3.org/2001/XMLSchema" xmlns:p="http://schemas.microsoft.com/office/2006/metadata/properties" xmlns:ns1="http://schemas.microsoft.com/sharepoint/v3" xmlns:ns2="0ddf1452-270d-417e-bd00-1592db91f418" targetNamespace="http://schemas.microsoft.com/office/2006/metadata/properties" ma:root="true" ma:fieldsID="085e7eae397815ed5247cd234db28732" ns1:_="" ns2:_="">
    <xsd:import namespace="http://schemas.microsoft.com/sharepoint/v3"/>
    <xsd:import namespace="0ddf1452-270d-417e-bd00-1592db91f418"/>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ddf1452-270d-417e-bd00-1592db91f418"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8B21B09-A15B-40A7-8020-AC7F7105C3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ddf1452-270d-417e-bd00-1592db91f4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8977DB4-442C-4BFF-9BA7-B0C9C3D58E6D}">
  <ds:schemaRefs>
    <ds:schemaRef ds:uri="0ddf1452-270d-417e-bd00-1592db91f418"/>
    <ds:schemaRef ds:uri="http://www.w3.org/XML/1998/namespace"/>
    <ds:schemaRef ds:uri="http://schemas.microsoft.com/sharepoint/v3"/>
    <ds:schemaRef ds:uri="http://schemas.microsoft.com/office/2006/metadata/properties"/>
    <ds:schemaRef ds:uri="http://purl.org/dc/elements/1.1/"/>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D12AB82-8DAF-4FC4-A7C3-B8230ED21B9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Info</vt:lpstr>
      <vt:lpstr>Info (EN)</vt:lpstr>
      <vt:lpstr>Bachelor HEAT</vt:lpstr>
      <vt:lpstr>Notenberechnung</vt:lpstr>
      <vt:lpstr>Grade calculation</vt:lpstr>
      <vt:lpstr>'Bachelor HEAT'!Print_Area</vt:lpstr>
      <vt:lpstr>'Bachelor HEAT'!Z_D89BA2DF_BDD8_4D38_AFE7_D744A162830E_.wvu.PrintArea_3</vt:lpstr>
    </vt:vector>
  </TitlesOfParts>
  <Manager/>
  <Company>Fachhochschule Düsseldorf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Studienverlaufspläne FB4</dc:title>
  <dc:subject/>
  <dc:creator>Martin Schlösser</dc:creator>
  <cp:keywords/>
  <dc:description/>
  <cp:lastModifiedBy>Meincke, Alexandra</cp:lastModifiedBy>
  <cp:revision/>
  <cp:lastPrinted>2022-05-30T12:24:45Z</cp:lastPrinted>
  <dcterms:created xsi:type="dcterms:W3CDTF">2000-08-17T10:36:05Z</dcterms:created>
  <dcterms:modified xsi:type="dcterms:W3CDTF">2025-08-21T07:09:58Z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0x010100C813E7A0ED78FE4BB1E9C02190C33813</vt:lpwstr>
  </property>
</Properties>
</file>